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Ufficio Legale\documenti comuni\PROGRAMMAZIONE\2024\5. modifica luglio bis 2024\Allegati delibera\"/>
    </mc:Choice>
  </mc:AlternateContent>
  <xr:revisionPtr revIDLastSave="0" documentId="8_{384976F0-308B-4355-AF87-E23F528F3442}" xr6:coauthVersionLast="36" xr6:coauthVersionMax="36" xr10:uidLastSave="{00000000-0000-0000-0000-000000000000}"/>
  <bookViews>
    <workbookView xWindow="0" yWindow="0" windowWidth="13224" windowHeight="5640" activeTab="2" xr2:uid="{00000000-000D-0000-FFFF-FFFF00000000}"/>
  </bookViews>
  <sheets>
    <sheet name="SCHEDA G " sheetId="9" r:id="rId1"/>
    <sheet name=" Scheda H" sheetId="2" r:id="rId2"/>
    <sheet name="SCHEDA I" sheetId="8" r:id="rId3"/>
  </sheets>
  <definedNames>
    <definedName name="_xlnm._FilterDatabase" localSheetId="1" hidden="1">' Scheda H'!$A$6:$Z$44</definedName>
    <definedName name="_xlnm.Print_Area" localSheetId="1">' Scheda H'!$B$1:$Z$65</definedName>
    <definedName name="_xlnm.Print_Titles" localSheetId="1">' Scheda H'!#REF!</definedName>
  </definedNames>
  <calcPr calcId="191029"/>
</workbook>
</file>

<file path=xl/calcChain.xml><?xml version="1.0" encoding="utf-8"?>
<calcChain xmlns="http://schemas.openxmlformats.org/spreadsheetml/2006/main">
  <c r="D15" i="9" l="1"/>
  <c r="C15" i="9"/>
  <c r="B15" i="9"/>
  <c r="R42" i="2"/>
  <c r="S42" i="2"/>
  <c r="T42" i="2"/>
  <c r="Q42" i="2"/>
  <c r="U41" i="2"/>
  <c r="T8" i="2"/>
  <c r="S8" i="2"/>
  <c r="R8" i="2"/>
  <c r="U8" i="2" s="1"/>
  <c r="E15" i="9" l="1"/>
  <c r="D12" i="9" l="1"/>
  <c r="C12" i="9"/>
  <c r="B12" i="9"/>
  <c r="U38" i="2" l="1"/>
  <c r="U16" i="2"/>
  <c r="U40" i="2" l="1"/>
  <c r="C16" i="9" l="1"/>
  <c r="D16" i="9"/>
  <c r="B16" i="9"/>
  <c r="U15" i="2" l="1"/>
  <c r="U17" i="2"/>
  <c r="U18" i="2"/>
  <c r="U32" i="2" l="1"/>
  <c r="U30" i="2" l="1"/>
  <c r="U31" i="2"/>
  <c r="Q33" i="2"/>
  <c r="R33" i="2"/>
  <c r="Q34" i="2"/>
  <c r="U34" i="2" s="1"/>
  <c r="U33" i="2" l="1"/>
  <c r="E12" i="9"/>
  <c r="E16" i="9" s="1"/>
  <c r="U10" i="2"/>
  <c r="U9" i="2"/>
  <c r="U7" i="2"/>
  <c r="U29" i="2"/>
  <c r="U28" i="2"/>
  <c r="U27" i="2"/>
  <c r="U26" i="2"/>
  <c r="U25" i="2"/>
  <c r="U24" i="2"/>
  <c r="U23" i="2"/>
  <c r="U22" i="2"/>
  <c r="U21" i="2"/>
  <c r="U20" i="2"/>
  <c r="U19" i="2"/>
  <c r="U14" i="2"/>
  <c r="U13" i="2"/>
  <c r="U12" i="2"/>
  <c r="U11" i="2"/>
  <c r="Q37" i="2"/>
  <c r="U37" i="2" s="1"/>
  <c r="Q36" i="2"/>
  <c r="R36" i="2"/>
  <c r="U36" i="2" l="1"/>
  <c r="U42" i="2" s="1"/>
  <c r="U35" i="2"/>
</calcChain>
</file>

<file path=xl/sharedStrings.xml><?xml version="1.0" encoding="utf-8"?>
<sst xmlns="http://schemas.openxmlformats.org/spreadsheetml/2006/main" count="486" uniqueCount="221">
  <si>
    <t>DELL'AMMINISTRAZIONE: "ROMA SERVIZI PER LA MOBILITA'"</t>
  </si>
  <si>
    <t>ELENCO DEGLI ACQUISTI DEL PROGRAMMA</t>
  </si>
  <si>
    <t>Codice CUP (2)</t>
  </si>
  <si>
    <t>CPV (5)</t>
  </si>
  <si>
    <t>STIMA DEI COSTI DELL'ACQUISTO</t>
  </si>
  <si>
    <t>Primo anno</t>
  </si>
  <si>
    <t>Secondo anno</t>
  </si>
  <si>
    <t>Costi su annualità successive</t>
  </si>
  <si>
    <t>Importo</t>
  </si>
  <si>
    <t>Tipologia</t>
  </si>
  <si>
    <t>codice AUSA</t>
  </si>
  <si>
    <t>denominazione</t>
  </si>
  <si>
    <r>
      <rPr>
        <sz val="14"/>
        <color rgb="FF161616"/>
        <rFont val="Arial"/>
        <family val="2"/>
      </rPr>
      <t>Motivo per il quale l'intervento non è riproposto (1)</t>
    </r>
  </si>
  <si>
    <r>
      <rPr>
        <sz val="14"/>
        <color rgb="FF161616"/>
        <rFont val="Arial"/>
        <family val="2"/>
      </rPr>
      <t>Livello di priorità</t>
    </r>
  </si>
  <si>
    <r>
      <rPr>
        <sz val="14"/>
        <color rgb="FF161616"/>
        <rFont val="Arial"/>
        <family val="2"/>
      </rPr>
      <t>IMPORTO INTERVENTO</t>
    </r>
  </si>
  <si>
    <t>DESCRIZIONE ACQUISTO</t>
  </si>
  <si>
    <r>
      <rPr>
        <sz val="14"/>
        <color rgb="FF161616"/>
        <rFont val="Arial"/>
        <family val="2"/>
      </rPr>
      <t>CUP</t>
    </r>
  </si>
  <si>
    <r>
      <rPr>
        <sz val="14"/>
        <color rgb="FF161616"/>
        <rFont val="Arial"/>
        <family val="2"/>
      </rPr>
      <t>CODICE UNICO INTERVENTO - CUI</t>
    </r>
  </si>
  <si>
    <t>ELENCO DEGLI INTERVENTI PRESENTI NELLA PRIMA ANNUALITA' DEL PRECEDENTE PROGRAMMA TRIENNALE E NON RIPROPOSTI E NON AVVIATI</t>
  </si>
  <si>
    <t>Codice</t>
  </si>
  <si>
    <t>Ereditato da precedente programma</t>
  </si>
  <si>
    <t>Ereditato da scheda H</t>
  </si>
  <si>
    <t xml:space="preserve">Testo </t>
  </si>
  <si>
    <t>Terzo anno</t>
  </si>
  <si>
    <t>NUMERO intervento CUI (1)</t>
  </si>
  <si>
    <t xml:space="preserve">Codice Fiscale Amministrazione </t>
  </si>
  <si>
    <t>Apporto di capitale privato (9)</t>
  </si>
  <si>
    <t>Acquisto aggiunto o variato a seguito di modifica programma (11)</t>
  </si>
  <si>
    <t>DELL'AMMINISTRAZIONE Roma Servizi per la Mobilità S.r.l.</t>
  </si>
  <si>
    <t/>
  </si>
  <si>
    <t>Il referente del programma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</si>
  <si>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</si>
  <si>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</si>
  <si>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</si>
  <si>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</si>
  <si>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</si>
  <si>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</si>
  <si>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</si>
  <si>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</si>
  <si>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</si>
  <si>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</si>
  <si>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 191, D.Lgs. 50/2016</t>
  </si>
  <si>
    <t>Totale</t>
  </si>
  <si>
    <t>Note</t>
  </si>
  <si>
    <t xml:space="preserve"> </t>
  </si>
  <si>
    <t>Altro</t>
  </si>
  <si>
    <r>
      <t>CENTRALE DI COMMITTENZA O SOGGETTO AGGREGATORE AL QUALE SI FARA' RICORSO PER L'ESPLETAMENTO DELLA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PROCEDURA DI AFFIDAMENTO (10)</t>
    </r>
  </si>
  <si>
    <r>
      <t>(1) I dati del quadro delle risorse sono calcolati come somma delle informazioni elementari relative a ciascun intervento di cui alla scheda H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e alla scheda C. Dette informazioni sono acquisite dal sistema (software) e rese disponibili in banca dati ma non visualizzate nel programma.</t>
    </r>
  </si>
  <si>
    <t>no</t>
  </si>
  <si>
    <t>forniture</t>
  </si>
  <si>
    <t>Car Sharing: fornitura carburante vetture</t>
  </si>
  <si>
    <t>12</t>
  </si>
  <si>
    <t>NO</t>
  </si>
  <si>
    <t>Manutenzione evolutiva Piattaforma di gestione car Sharing</t>
  </si>
  <si>
    <t>Noleggio vetture car sharing</t>
  </si>
  <si>
    <t>non presente</t>
  </si>
  <si>
    <t>ITI43</t>
  </si>
  <si>
    <t>30213100-6</t>
  </si>
  <si>
    <t>Virtualizzazione e smart working (Hardware)</t>
  </si>
  <si>
    <t>Luca Avarello</t>
  </si>
  <si>
    <t>36</t>
  </si>
  <si>
    <t>30211100-2</t>
  </si>
  <si>
    <t>adeguamento dell'infrastruttura del Centro Elaborazione Dati di Roma servizi per la mobilità</t>
  </si>
  <si>
    <t>servizi</t>
  </si>
  <si>
    <t>72212730-5</t>
  </si>
  <si>
    <t>PAM</t>
  </si>
  <si>
    <t>48771000-3</t>
  </si>
  <si>
    <t>Monitoraggio infrastruttura</t>
  </si>
  <si>
    <t>S10735431008 2023 00032</t>
  </si>
  <si>
    <t>J80I22000020001</t>
  </si>
  <si>
    <t xml:space="preserve"> ITI43</t>
  </si>
  <si>
    <t>72212000-4</t>
  </si>
  <si>
    <t xml:space="preserve">Giubileo 2025
 ID.116_Pollution Charge e Congestion Charge
Progettazione Applicativo di Centro </t>
  </si>
  <si>
    <t>S10735431008 2023 00033</t>
  </si>
  <si>
    <t>71356300-1</t>
  </si>
  <si>
    <t>Giubileo 2025
 ID.116_Pollution Charge e Congestion Charge
Attività di supporto al Rup (Program e Project Managment, Progettazione, Direzione Lavori 
Collaudi, ecc.</t>
  </si>
  <si>
    <t>S10735431008 2023 00034</t>
  </si>
  <si>
    <t xml:space="preserve"> 30210000-4  </t>
  </si>
  <si>
    <t>Giubileo 2025
 ID.116_Pollution Charge e Congestion Charge
Capacity Plan Centro</t>
  </si>
  <si>
    <t>Giubileo 2025
 ID.116_Pollution Charge e Congestion Charge
Forniture Varchi e tecnologia di campo</t>
  </si>
  <si>
    <t>F10735431008 2023 00008</t>
  </si>
  <si>
    <t>J89I20000420002</t>
  </si>
  <si>
    <t>48783000-0</t>
  </si>
  <si>
    <t>Esecuzione delle misure proposte da Roma Capitale per il risanamento della qualità dell'aria:
SVILUPPO DELLA PIATTAFORMA DI DISTRIBUZIONE INCENTIVI</t>
  </si>
  <si>
    <t>S10735431008 2023 00022</t>
  </si>
  <si>
    <t>79511000-9</t>
  </si>
  <si>
    <t>Esecuzione delle misure proposte da Roma Capitale per il risanamento della qualità dell'aria:
SERVIZI PER CAMPAGNE DI COMUNICAZIONE IN RELAZIONE ALLE MODIFICHE ALLE CIRCOLAZIONE E INTRODUZIONE DELLE NUOVE MISURE, INCENTIVI</t>
  </si>
  <si>
    <t>S10735431008 2023 00023</t>
  </si>
  <si>
    <t>Esecuzione delle misure proposte da Roma Capitale per il risanamento della qualità dell'aria:
CONTACT CENTER DEDICATO</t>
  </si>
  <si>
    <t>72230000-6</t>
  </si>
  <si>
    <t>Manutenzione Correttiva SIS</t>
  </si>
  <si>
    <t>Manutenzione Correttiva C&amp;CR</t>
  </si>
  <si>
    <t>34926000-4</t>
  </si>
  <si>
    <t xml:space="preserve">SOSPAS - SMART ON STREET PARKING SYSTEM - MACCHINARI, ATTREZZATURE E IMPIANTI </t>
  </si>
  <si>
    <t>24</t>
  </si>
  <si>
    <t>71621000-7</t>
  </si>
  <si>
    <t>SOSPAS - SMART ON STREET PARKING SYSTEM - INCARICHI PROFESSIONALI ESTERNI PER PROGETTAZIONI, STUDI E RICERCA</t>
  </si>
  <si>
    <t>72000000-5</t>
  </si>
  <si>
    <t>INTEGRAZIONE CHIAMA TAXI STID E INTEGRAZIONE CHIAMA TAXI - BUON VIAGGIO</t>
  </si>
  <si>
    <t>J89I22002050001</t>
  </si>
  <si>
    <t>44142000-7</t>
  </si>
  <si>
    <t>Giubileo 2025
 ID.136 Parcheggi Bus Turistici
FORNITURA IN OPERA STRUTTURE</t>
  </si>
  <si>
    <t>Giubileo 2025
 ID.136 Parcheggi Bus Turistici
CAPACITY PLAN</t>
  </si>
  <si>
    <t>34971000-4</t>
  </si>
  <si>
    <t>VELOX - IMPIANTI PER IL CONTROLLO DELLA VRLOCITA'</t>
  </si>
  <si>
    <t>Alessandro Fuschiotto</t>
  </si>
  <si>
    <t>30210000-4</t>
  </si>
  <si>
    <t>IMPIANTI VISTARED PER IL CONTROLLO DEL PASSAGGIO CON IL ROSSO</t>
  </si>
  <si>
    <t>PROGETTO SISVU VARCHI IN USCITA - INCARICHI PROFESSIONALI ESTERNI PER PROGETTAZIONI, STUDI E RICERCA</t>
  </si>
  <si>
    <t>RIQUALIFICAZIONE E MESSA IN SICUREZZA DI VIA WALTER TOBAGI - MESSA IN SICUREZZA E STUDIO DI FATTIBILITA' PER VIA TOR TRE TESTE - INCARICHI PROFESSIONALI ESTERNI PER PROGETTAZIONI, STUDI E RICERCA</t>
  </si>
  <si>
    <t>Prima annualità del primo programma nel quale l'intervento è stato inserito</t>
  </si>
  <si>
    <t>Annualità nella quale si prevede di dare avvio alla procedura di affidamento</t>
  </si>
  <si>
    <t>Acquisto ricompreso nell'importo complessivo di un lavoro o di altra acquisizione presente in programmazione di lavori, beni e servizi</t>
  </si>
  <si>
    <t>CUI lavoro o altra acquisizione  nel cui importo complessivo l'acquisto è ricompreso (3)</t>
  </si>
  <si>
    <t>lotto funzionale (4)</t>
  </si>
  <si>
    <t>Ambito geografico di esecuzione dell'Acquisto (Regione/i)</t>
  </si>
  <si>
    <t>Settore</t>
  </si>
  <si>
    <t>DESCRIZIONE DELL'ACQUISTO</t>
  </si>
  <si>
    <t>Livello di priorità (6)</t>
  </si>
  <si>
    <t>Responsabile del Procedimento (7)</t>
  </si>
  <si>
    <t>L'acquisto è relativo a nuovo affidamento di contratto in essere</t>
  </si>
  <si>
    <t xml:space="preserve">Primo anno
</t>
  </si>
  <si>
    <t xml:space="preserve">Secondo anno
</t>
  </si>
  <si>
    <t xml:space="preserve">Terzo anno
</t>
  </si>
  <si>
    <t>Totale (8)</t>
  </si>
  <si>
    <t>S10735431008 2023 00004</t>
  </si>
  <si>
    <t>S10735431008 2023 00005</t>
  </si>
  <si>
    <t>30163100-0</t>
  </si>
  <si>
    <t>72220000-3</t>
  </si>
  <si>
    <t>34110000-1</t>
  </si>
  <si>
    <t>SI</t>
  </si>
  <si>
    <t>71356300-1 Servizi di supporto tecnico</t>
  </si>
  <si>
    <t>S10735431008 2023 00009</t>
  </si>
  <si>
    <t>Accordo Quadro Misure di Traffico</t>
  </si>
  <si>
    <t>50 giorni</t>
  </si>
  <si>
    <t>Tranvia Termini-Tor Vergata e deposito di Centocelle Est: supporto al RUP per la verifica della progettazione definitiva e per la validazione del progetto</t>
  </si>
  <si>
    <t>Affidamento di attività per la redazione di elaborati grafici e testuali, a norma del D. Lgs. 36/2023</t>
  </si>
  <si>
    <t>S10735431008 2023 00036</t>
  </si>
  <si>
    <t>FORNITURA SISTEMA OMOLOGATO DI VARCHI ELETTRONICI PER IL CONTROLLO AUTOMATICO DEGLI ACCESSI ALLA ZTL AMBIENTALE (completamento fascia verde)</t>
  </si>
  <si>
    <t>Procedura sostituita da quella rientrante nei fondi Giubileo 2025 e approvata nelle integrazioni 2023 con il CUI F10735431008 2023 00009</t>
  </si>
  <si>
    <t>S10735431008 2023 00006</t>
  </si>
  <si>
    <t>J81B22000070004</t>
  </si>
  <si>
    <t>Accordo Quadro relativo alle attività di "centralizzazione" di  impianti semaforici e di segnaletica luminosa, all’interno del territorio di Roma Capitale</t>
  </si>
  <si>
    <t>Importo/procedura compresa in una prima stesura di proposta del programma triennale Investimenti, ma  non ancora presente nel Bilancio di Roma Capitale</t>
  </si>
  <si>
    <t>22867000-5</t>
  </si>
  <si>
    <t>SERVIZIO DI FORNITURA BUONI PASTO ELETTRONICI</t>
  </si>
  <si>
    <t>S10735431008 2023 00010</t>
  </si>
  <si>
    <t>NON PRESENTE</t>
  </si>
  <si>
    <t>SERVIZI</t>
  </si>
  <si>
    <r>
      <rPr>
        <u/>
        <sz val="11"/>
        <rFont val="Arial"/>
        <family val="2"/>
      </rPr>
      <t>Indagini qualità percepita da CdS</t>
    </r>
    <r>
      <rPr>
        <sz val="11"/>
        <rFont val="Arial"/>
        <family val="2"/>
      </rPr>
      <t xml:space="preserve">
Progettazione e realizzazione del Piano di Indagini di Customer Satisfaction per il triennio 2025-2027</t>
    </r>
  </si>
  <si>
    <t>LUCA AVARELLO</t>
  </si>
  <si>
    <t>Tranvia Togliatti: incarico di Commissione Giudicatrice</t>
  </si>
  <si>
    <t>S10735431008 2023 00012</t>
  </si>
  <si>
    <t>Trattasi di attività che non sarà più svolta da RSM, bensì dal Dipartimento Mobilità Sostenible e Trasporti</t>
  </si>
  <si>
    <t>Tranvia Tiburtina: incarico di Commissione Giudicatrice</t>
  </si>
  <si>
    <t>Procedura eliminata dal piano triennale in quanto importo inferiore ad € 140.000, e poiché trattasi di attività che non sarà più svolta da RSM, bensì dal Dipartimento Mobilità Sostenible e Trasporti</t>
  </si>
  <si>
    <t>S10735431008 2023 00014</t>
  </si>
  <si>
    <t>Tranvia TVA: incarico di Direttore dei Lavori</t>
  </si>
  <si>
    <t>Tranvia TVA: incarico di Coordinatore della Sicurezza in fase di Esecuzione</t>
  </si>
  <si>
    <t>Tranvia Togliatti: incarico di Direttore dei Lavori e di Coordinatore della Sicurezza in fase di Esecuzione</t>
  </si>
  <si>
    <t>Tranvia Tiburtina: incarico di Direttore dei Lavori e di Coordinatore della Sicurezza in fase di Esecuzione</t>
  </si>
  <si>
    <t>Tranvia Giardinetti: incarico di Direttore dei Lavori e di Coordinatore della Sicurezza in fase di Esecuzione</t>
  </si>
  <si>
    <t>S10735431008 2023 00016</t>
  </si>
  <si>
    <t>S10735431008 2023 00017</t>
  </si>
  <si>
    <t>S10735431008 2023 00018</t>
  </si>
  <si>
    <t>S10735431008 2023 00019</t>
  </si>
  <si>
    <t>S10735431008 2023 00020</t>
  </si>
  <si>
    <t>Diversamente da quanto indicato in  una prima fase, per le attviità di DL e CSE delle tranvie TVA, Togliatti, Tiburtina e Giadinetti, RSM non sarà più Stazione Appaltante.</t>
  </si>
  <si>
    <t>Manutenzione dell'infrastruttura del Centro Elaborazione Dati di Roma servizi per la mobilità e Armadi di piano</t>
  </si>
  <si>
    <t>170.000,00 €</t>
  </si>
  <si>
    <t>340.000,00 €</t>
  </si>
  <si>
    <t>Fornitura e manutenzione triennale software Data Classification &amp; Auditor</t>
  </si>
  <si>
    <t>Durata del contratto (mesi)</t>
  </si>
  <si>
    <t>SCHEDA H: PROGRAMMA TRIENNALE DEGLI ACQUISTI DI FORNITURE E SERVIZI 2024/2025/2026</t>
  </si>
  <si>
    <r>
      <t xml:space="preserve">DELL'AMMINISTRAZIONE </t>
    </r>
    <r>
      <rPr>
        <b/>
        <sz val="24"/>
        <color rgb="FF161616"/>
        <rFont val="Times New Roman"/>
        <family val="1"/>
      </rPr>
      <t>"</t>
    </r>
    <r>
      <rPr>
        <b/>
        <u/>
        <sz val="24"/>
        <color rgb="FF161616"/>
        <rFont val="Times New Roman"/>
        <family val="1"/>
      </rPr>
      <t>ROMA SERVIZI PER LA MOBILITA' SRL"</t>
    </r>
  </si>
  <si>
    <t>SCHEDA I: PROGRAMMA TRIENNALE DEGLI ACQUISTI DI FORNITURE E SERVIZI 2024/2025/2026</t>
  </si>
  <si>
    <t>ITI39</t>
  </si>
  <si>
    <t>ITI40</t>
  </si>
  <si>
    <t>ITI41</t>
  </si>
  <si>
    <t>ITI42</t>
  </si>
  <si>
    <t>S10735431008 2024 00001</t>
  </si>
  <si>
    <t>S10735431008 2024 00002</t>
  </si>
  <si>
    <t>S10735431008 2024 00003</t>
  </si>
  <si>
    <t>S10735431008 2024 00004</t>
  </si>
  <si>
    <t>F10735431008 2024 00001</t>
  </si>
  <si>
    <t>S10735431008 2024 00005</t>
  </si>
  <si>
    <t>S10735431008 2024 00006</t>
  </si>
  <si>
    <t>F10735431008 2024 00002</t>
  </si>
  <si>
    <t>S10735431008 2024 00007</t>
  </si>
  <si>
    <t>F10735431008 2024 00003</t>
  </si>
  <si>
    <t>F10735431008 2024 00004</t>
  </si>
  <si>
    <t>F10735431008 2024 00005</t>
  </si>
  <si>
    <t>S10735431008 2024 00008</t>
  </si>
  <si>
    <t>S10735431008 2024 00009</t>
  </si>
  <si>
    <t>S10735431008 2024 00010</t>
  </si>
  <si>
    <t>F10735431008 2022 00002</t>
  </si>
  <si>
    <t>S10735431008 2022 00010</t>
  </si>
  <si>
    <t>F10735431008 2019 00006</t>
  </si>
  <si>
    <t>S10735431008 2023 00001</t>
  </si>
  <si>
    <t>S10735431008 2023 00002</t>
  </si>
  <si>
    <t>F10735431008 2021 00001</t>
  </si>
  <si>
    <t>S10735431008 2022 00029</t>
  </si>
  <si>
    <t>F10735431008 2024 00006</t>
  </si>
  <si>
    <r>
      <t>SCHEDA</t>
    </r>
    <r>
      <rPr>
        <b/>
        <sz val="24"/>
        <color indexed="10"/>
        <rFont val="Times New Roman"/>
        <family val="1"/>
      </rPr>
      <t xml:space="preserve"> </t>
    </r>
    <r>
      <rPr>
        <b/>
        <sz val="24"/>
        <color indexed="56"/>
        <rFont val="Times New Roman"/>
        <family val="1"/>
      </rPr>
      <t xml:space="preserve">G </t>
    </r>
    <r>
      <rPr>
        <b/>
        <sz val="24"/>
        <color indexed="8"/>
        <rFont val="Times New Roman"/>
        <family val="1"/>
      </rPr>
      <t>: PROGRAMMA TRIENNALE DEGLI ACQUISTI DI FORNITURE E SERVIZI 2024/2025/2026</t>
    </r>
  </si>
  <si>
    <t>(Sabrina Cornacchia)</t>
  </si>
  <si>
    <t>subscription triennale licenze office 365</t>
  </si>
  <si>
    <t>ITI44</t>
  </si>
  <si>
    <t>S10735431008 2024 00011</t>
  </si>
  <si>
    <t>48</t>
  </si>
  <si>
    <t>Forniture</t>
  </si>
  <si>
    <t>J80I22000020001 (primo applicativo)</t>
  </si>
  <si>
    <r>
      <rPr>
        <u/>
        <sz val="11"/>
        <rFont val="Calibri"/>
        <family val="2"/>
        <scheme val="minor"/>
      </rPr>
      <t>ACCORDO QUADRO RELATIVO ALLA FORNITURA DI VARCHI E TECNOLOGIA DI CAMPO</t>
    </r>
    <r>
      <rPr>
        <sz val="11"/>
        <rFont val="Calibri"/>
        <family val="2"/>
        <scheme val="minor"/>
      </rPr>
      <t xml:space="preserve">
</t>
    </r>
  </si>
  <si>
    <t>Unificato con altro CUP</t>
  </si>
  <si>
    <t>J81J23002320004</t>
  </si>
  <si>
    <t>Manutenzione evolutiva ed ordinaria sistema Taxi Web</t>
  </si>
  <si>
    <t>J89J24000010001</t>
  </si>
  <si>
    <t>45233292-2</t>
  </si>
  <si>
    <t>6</t>
  </si>
  <si>
    <t>F10735431008 2024 00007</t>
  </si>
  <si>
    <t>Giubileo 2025
ID.245 Fornitura di dissuasori mobili servoassisititi compresa l’assistenza all’installazione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</si>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</sst>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  <numFmt numFmtId="167" formatCode="_-&quot;£&quot;* #,##0_-;\-&quot;£&quot;* #,##0_-;_-&quot;£&quot;* &quot;-&quot;_-;_-@_-"/>
    <numFmt numFmtId="168" formatCode="#,##0.00\ &quot;€&quot;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161616"/>
      <name val="Arial"/>
      <family val="2"/>
    </font>
    <font>
      <sz val="11"/>
      <color rgb="FF161616"/>
      <name val="Arial"/>
      <family val="2"/>
    </font>
    <font>
      <sz val="14"/>
      <color rgb="FF000000"/>
      <name val="Times New Roman"/>
      <family val="1"/>
    </font>
    <font>
      <sz val="14"/>
      <color rgb="FF1616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trike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sz val="8"/>
      <color indexed="8"/>
      <name val="Verdana"/>
      <family val="2"/>
    </font>
    <font>
      <sz val="8"/>
      <color indexed="10"/>
      <name val="Verdana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/>
      <sz val="11"/>
      <name val="Arial"/>
      <family val="2"/>
    </font>
    <font>
      <sz val="11"/>
      <color indexed="8"/>
      <name val="Verdana"/>
      <family val="2"/>
    </font>
    <font>
      <sz val="10"/>
      <name val="Tahoma"/>
      <family val="2"/>
    </font>
    <font>
      <b/>
      <sz val="9"/>
      <color indexed="8"/>
      <name val="Verdana"/>
      <family val="2"/>
    </font>
    <font>
      <b/>
      <sz val="24"/>
      <name val="Calibri"/>
      <family val="2"/>
      <scheme val="minor"/>
    </font>
    <font>
      <sz val="24"/>
      <color rgb="FF161616"/>
      <name val="Times New Roman"/>
      <family val="1"/>
    </font>
    <font>
      <b/>
      <sz val="24"/>
      <color rgb="FF161616"/>
      <name val="Times New Roman"/>
      <family val="1"/>
    </font>
    <font>
      <b/>
      <u/>
      <sz val="24"/>
      <color rgb="FF161616"/>
      <name val="Times New Roman"/>
      <family val="1"/>
    </font>
    <font>
      <b/>
      <sz val="24"/>
      <color indexed="8"/>
      <name val="Times New Roman"/>
      <family val="1"/>
    </font>
    <font>
      <b/>
      <sz val="24"/>
      <color indexed="10"/>
      <name val="Times New Roman"/>
      <family val="1"/>
    </font>
    <font>
      <b/>
      <sz val="24"/>
      <color indexed="56"/>
      <name val="Times New Roman"/>
      <family val="1"/>
    </font>
    <font>
      <sz val="24"/>
      <color indexed="8"/>
      <name val="Arial"/>
      <family val="2"/>
    </font>
    <font>
      <u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12" fillId="0" borderId="0"/>
    <xf numFmtId="0" fontId="13" fillId="0" borderId="0"/>
    <xf numFmtId="0" fontId="5" fillId="0" borderId="0"/>
    <xf numFmtId="0" fontId="17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66">
    <xf numFmtId="0" fontId="0" fillId="0" borderId="0" xfId="0"/>
    <xf numFmtId="0" fontId="5" fillId="0" borderId="0" xfId="50" applyFill="1" applyBorder="1" applyAlignment="1">
      <alignment horizontal="left" vertical="top"/>
    </xf>
    <xf numFmtId="0" fontId="1" fillId="0" borderId="0" xfId="50" applyFont="1" applyFill="1" applyBorder="1" applyAlignment="1">
      <alignment horizontal="left" vertical="top"/>
    </xf>
    <xf numFmtId="0" fontId="2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wrapText="1"/>
    </xf>
    <xf numFmtId="0" fontId="15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" fontId="2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wrapText="1"/>
    </xf>
    <xf numFmtId="4" fontId="19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26" fillId="2" borderId="1" xfId="54" applyNumberFormat="1" applyFont="1" applyFill="1" applyBorder="1" applyAlignment="1">
      <alignment horizontal="center" vertical="center" wrapText="1"/>
    </xf>
    <xf numFmtId="0" fontId="26" fillId="2" borderId="1" xfId="54" applyNumberFormat="1" applyFont="1" applyFill="1" applyBorder="1" applyAlignment="1">
      <alignment horizontal="center" vertical="center" wrapText="1"/>
    </xf>
    <xf numFmtId="4" fontId="26" fillId="0" borderId="1" xfId="54" applyNumberFormat="1" applyFont="1" applyBorder="1" applyAlignment="1">
      <alignment horizontal="center" vertical="center" wrapText="1"/>
    </xf>
    <xf numFmtId="49" fontId="26" fillId="2" borderId="1" xfId="54" applyNumberFormat="1" applyFont="1" applyFill="1" applyBorder="1" applyAlignment="1">
      <alignment horizontal="center" vertical="center" wrapText="1"/>
    </xf>
    <xf numFmtId="4" fontId="27" fillId="0" borderId="1" xfId="54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26" fillId="3" borderId="1" xfId="54" applyNumberFormat="1" applyFont="1" applyFill="1" applyBorder="1" applyAlignment="1">
      <alignment horizontal="center" vertical="center" wrapText="1"/>
    </xf>
    <xf numFmtId="0" fontId="26" fillId="3" borderId="1" xfId="54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" fontId="1" fillId="2" borderId="1" xfId="54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" fillId="0" borderId="1" xfId="54" applyNumberFormat="1" applyFont="1" applyBorder="1" applyAlignment="1">
      <alignment horizontal="center" vertical="center" wrapText="1"/>
    </xf>
    <xf numFmtId="4" fontId="1" fillId="0" borderId="1" xfId="54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168" fontId="10" fillId="3" borderId="0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3" fontId="26" fillId="3" borderId="1" xfId="54" applyNumberFormat="1" applyFont="1" applyFill="1" applyBorder="1" applyAlignment="1">
      <alignment horizontal="center" vertical="center" wrapText="1"/>
    </xf>
    <xf numFmtId="49" fontId="26" fillId="3" borderId="1" xfId="54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168" fontId="10" fillId="3" borderId="1" xfId="0" applyNumberFormat="1" applyFont="1" applyFill="1" applyBorder="1" applyAlignment="1">
      <alignment horizontal="center" vertical="center" wrapText="1"/>
    </xf>
    <xf numFmtId="4" fontId="1" fillId="3" borderId="1" xfId="54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3" fontId="1" fillId="3" borderId="1" xfId="54" applyNumberFormat="1" applyFont="1" applyFill="1" applyBorder="1" applyAlignment="1">
      <alignment horizontal="center" vertical="center" wrapText="1"/>
    </xf>
    <xf numFmtId="49" fontId="1" fillId="3" borderId="1" xfId="54" applyNumberFormat="1" applyFont="1" applyFill="1" applyBorder="1" applyAlignment="1">
      <alignment horizontal="center" vertical="center" wrapText="1"/>
    </xf>
    <xf numFmtId="0" fontId="7" fillId="3" borderId="1" xfId="50" applyFont="1" applyFill="1" applyBorder="1" applyAlignment="1">
      <alignment horizontal="center" vertical="center" wrapText="1"/>
    </xf>
    <xf numFmtId="0" fontId="26" fillId="3" borderId="1" xfId="50" applyFont="1" applyFill="1" applyBorder="1" applyAlignment="1">
      <alignment horizontal="center" vertical="center" wrapText="1"/>
    </xf>
    <xf numFmtId="0" fontId="31" fillId="0" borderId="0" xfId="0" quotePrefix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68" fontId="26" fillId="3" borderId="1" xfId="54" applyNumberFormat="1" applyFont="1" applyFill="1" applyBorder="1" applyAlignment="1">
      <alignment horizontal="center" vertical="center" wrapText="1"/>
    </xf>
    <xf numFmtId="168" fontId="1" fillId="3" borderId="1" xfId="54" applyNumberFormat="1" applyFont="1" applyFill="1" applyBorder="1" applyAlignment="1">
      <alignment horizontal="center" vertical="center" wrapText="1"/>
    </xf>
    <xf numFmtId="168" fontId="16" fillId="3" borderId="1" xfId="54" applyNumberFormat="1" applyFont="1" applyFill="1" applyBorder="1" applyAlignment="1">
      <alignment horizontal="center" vertical="center" wrapText="1"/>
    </xf>
    <xf numFmtId="168" fontId="27" fillId="3" borderId="1" xfId="54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31" fillId="0" borderId="0" xfId="0" quotePrefix="1" applyFont="1" applyFill="1" applyBorder="1" applyAlignment="1" applyProtection="1">
      <alignment horizontal="center" vertical="center"/>
      <protection locked="0"/>
    </xf>
    <xf numFmtId="0" fontId="31" fillId="0" borderId="0" xfId="0" quotePrefix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" fontId="1" fillId="3" borderId="1" xfId="5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" fillId="2" borderId="1" xfId="54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4" fontId="28" fillId="0" borderId="16" xfId="54" applyNumberFormat="1" applyFont="1" applyBorder="1" applyAlignment="1">
      <alignment horizontal="center" vertical="center" wrapText="1"/>
    </xf>
    <xf numFmtId="4" fontId="1" fillId="0" borderId="16" xfId="54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68" fontId="7" fillId="3" borderId="1" xfId="55" applyNumberFormat="1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vertical="top"/>
    </xf>
    <xf numFmtId="0" fontId="1" fillId="0" borderId="4" xfId="50" applyFont="1" applyFill="1" applyBorder="1" applyAlignment="1">
      <alignment vertical="top"/>
    </xf>
    <xf numFmtId="0" fontId="6" fillId="0" borderId="3" xfId="50" applyFont="1" applyFill="1" applyBorder="1" applyAlignment="1">
      <alignment vertical="center" wrapText="1"/>
    </xf>
    <xf numFmtId="0" fontId="6" fillId="0" borderId="2" xfId="50" applyFont="1" applyFill="1" applyBorder="1" applyAlignment="1">
      <alignment vertical="center" wrapText="1"/>
    </xf>
    <xf numFmtId="4" fontId="1" fillId="3" borderId="1" xfId="54" applyNumberFormat="1" applyFont="1" applyFill="1" applyBorder="1" applyAlignment="1">
      <alignment horizontal="center" vertical="center"/>
    </xf>
    <xf numFmtId="4" fontId="1" fillId="3" borderId="1" xfId="54" applyNumberFormat="1" applyFont="1" applyFill="1" applyBorder="1" applyAlignment="1">
      <alignment horizontal="center" vertical="center" wrapText="1"/>
    </xf>
    <xf numFmtId="168" fontId="11" fillId="3" borderId="0" xfId="0" applyNumberFormat="1" applyFont="1" applyFill="1" applyBorder="1" applyAlignment="1">
      <alignment horizontal="center" vertical="center" wrapText="1"/>
    </xf>
    <xf numFmtId="4" fontId="1" fillId="3" borderId="1" xfId="54" applyNumberFormat="1" applyFont="1" applyFill="1" applyBorder="1" applyAlignment="1">
      <alignment horizontal="center" vertical="center" wrapText="1"/>
    </xf>
    <xf numFmtId="4" fontId="42" fillId="0" borderId="1" xfId="54" applyNumberFormat="1" applyFont="1" applyBorder="1" applyAlignment="1">
      <alignment horizontal="center" vertical="center" wrapText="1"/>
    </xf>
    <xf numFmtId="4" fontId="43" fillId="0" borderId="16" xfId="54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168" fontId="23" fillId="0" borderId="1" xfId="0" applyNumberFormat="1" applyFont="1" applyFill="1" applyBorder="1" applyAlignment="1">
      <alignment horizontal="center" vertical="center" wrapText="1"/>
    </xf>
    <xf numFmtId="168" fontId="14" fillId="0" borderId="0" xfId="0" applyNumberFormat="1" applyFont="1" applyFill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168" fontId="32" fillId="0" borderId="1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26" fillId="0" borderId="1" xfId="54" applyNumberFormat="1" applyFont="1" applyFill="1" applyBorder="1" applyAlignment="1">
      <alignment horizontal="center" vertical="center" wrapText="1"/>
    </xf>
    <xf numFmtId="4" fontId="27" fillId="0" borderId="1" xfId="54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8" fontId="1" fillId="0" borderId="1" xfId="54" applyNumberFormat="1" applyFont="1" applyFill="1" applyBorder="1" applyAlignment="1">
      <alignment horizontal="center" vertical="center" wrapText="1"/>
    </xf>
    <xf numFmtId="168" fontId="27" fillId="0" borderId="1" xfId="5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8" fontId="7" fillId="0" borderId="1" xfId="55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26" fillId="0" borderId="1" xfId="50" applyFont="1" applyFill="1" applyBorder="1" applyAlignment="1">
      <alignment horizontal="center" vertical="center" wrapText="1"/>
    </xf>
    <xf numFmtId="4" fontId="44" fillId="3" borderId="1" xfId="54" applyNumberFormat="1" applyFont="1" applyFill="1" applyBorder="1" applyAlignment="1">
      <alignment horizontal="center" vertical="center" wrapText="1"/>
    </xf>
    <xf numFmtId="4" fontId="44" fillId="0" borderId="1" xfId="54" applyNumberFormat="1" applyFont="1" applyBorder="1" applyAlignment="1">
      <alignment horizontal="center" vertical="center" wrapText="1"/>
    </xf>
    <xf numFmtId="4" fontId="44" fillId="0" borderId="16" xfId="54" applyNumberFormat="1" applyFont="1" applyBorder="1" applyAlignment="1">
      <alignment horizontal="center" vertical="center" wrapText="1"/>
    </xf>
    <xf numFmtId="0" fontId="44" fillId="0" borderId="0" xfId="0" quotePrefix="1" applyFont="1" applyFill="1" applyBorder="1" applyAlignment="1" applyProtection="1">
      <alignment horizontal="center" vertical="center" wrapText="1"/>
      <protection locked="0"/>
    </xf>
    <xf numFmtId="4" fontId="27" fillId="3" borderId="6" xfId="54" applyNumberFormat="1" applyFont="1" applyFill="1" applyBorder="1" applyAlignment="1">
      <alignment horizontal="center" vertical="center" wrapText="1"/>
    </xf>
    <xf numFmtId="4" fontId="1" fillId="3" borderId="6" xfId="54" applyNumberFormat="1" applyFont="1" applyFill="1" applyBorder="1" applyAlignment="1">
      <alignment vertical="center" wrapText="1"/>
    </xf>
    <xf numFmtId="4" fontId="1" fillId="0" borderId="6" xfId="54" applyNumberFormat="1" applyFont="1" applyBorder="1" applyAlignment="1">
      <alignment vertical="center" wrapText="1"/>
    </xf>
    <xf numFmtId="4" fontId="1" fillId="0" borderId="17" xfId="54" applyNumberFormat="1" applyFont="1" applyBorder="1" applyAlignment="1">
      <alignment vertical="center" wrapText="1"/>
    </xf>
    <xf numFmtId="4" fontId="1" fillId="3" borderId="1" xfId="54" applyNumberFormat="1" applyFont="1" applyFill="1" applyBorder="1" applyAlignment="1">
      <alignment vertical="center" wrapText="1"/>
    </xf>
    <xf numFmtId="4" fontId="1" fillId="0" borderId="1" xfId="54" applyNumberFormat="1" applyFont="1" applyBorder="1" applyAlignment="1">
      <alignment vertical="center" wrapText="1"/>
    </xf>
    <xf numFmtId="4" fontId="20" fillId="0" borderId="0" xfId="0" applyNumberFormat="1" applyFont="1" applyBorder="1" applyAlignment="1">
      <alignment horizontal="left" vertical="center"/>
    </xf>
    <xf numFmtId="4" fontId="14" fillId="0" borderId="0" xfId="0" applyNumberFormat="1" applyFont="1" applyBorder="1" applyAlignment="1"/>
    <xf numFmtId="4" fontId="14" fillId="0" borderId="0" xfId="0" quotePrefix="1" applyNumberFormat="1" applyFont="1" applyFill="1" applyAlignment="1">
      <alignment horizontal="left" wrapText="1"/>
    </xf>
    <xf numFmtId="0" fontId="37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4" fontId="37" fillId="0" borderId="0" xfId="0" applyNumberFormat="1" applyFont="1" applyBorder="1" applyAlignment="1">
      <alignment horizontal="center" vertical="center"/>
    </xf>
    <xf numFmtId="4" fontId="40" fillId="0" borderId="0" xfId="0" applyNumberFormat="1" applyFont="1" applyBorder="1" applyAlignment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22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/>
    <xf numFmtId="4" fontId="19" fillId="0" borderId="14" xfId="54" applyNumberFormat="1" applyFont="1" applyBorder="1" applyAlignment="1">
      <alignment horizontal="center" vertical="center" wrapText="1"/>
    </xf>
    <xf numFmtId="4" fontId="14" fillId="0" borderId="16" xfId="54" applyNumberFormat="1" applyFont="1" applyBorder="1" applyAlignment="1">
      <alignment wrapText="1"/>
    </xf>
    <xf numFmtId="49" fontId="16" fillId="3" borderId="13" xfId="54" applyNumberFormat="1" applyFont="1" applyFill="1" applyBorder="1" applyAlignment="1">
      <alignment horizontal="center" vertical="center" wrapText="1"/>
    </xf>
    <xf numFmtId="49" fontId="1" fillId="3" borderId="1" xfId="54" applyNumberFormat="1" applyFont="1" applyFill="1" applyBorder="1" applyAlignment="1">
      <alignment horizontal="center" wrapText="1"/>
    </xf>
    <xf numFmtId="4" fontId="16" fillId="3" borderId="13" xfId="54" applyNumberFormat="1" applyFont="1" applyFill="1" applyBorder="1" applyAlignment="1">
      <alignment horizontal="center" vertical="center"/>
    </xf>
    <xf numFmtId="4" fontId="16" fillId="3" borderId="13" xfId="54" applyNumberFormat="1" applyFont="1" applyFill="1" applyBorder="1" applyAlignment="1">
      <alignment horizontal="center" vertical="center" wrapText="1"/>
    </xf>
    <xf numFmtId="4" fontId="1" fillId="3" borderId="1" xfId="54" applyNumberFormat="1" applyFont="1" applyFill="1" applyBorder="1" applyAlignment="1">
      <alignment wrapText="1"/>
    </xf>
    <xf numFmtId="4" fontId="16" fillId="0" borderId="12" xfId="54" applyNumberFormat="1" applyFont="1" applyBorder="1" applyAlignment="1">
      <alignment horizontal="center" vertical="center" wrapText="1"/>
    </xf>
    <xf numFmtId="4" fontId="1" fillId="0" borderId="15" xfId="54" applyNumberFormat="1" applyFont="1" applyBorder="1" applyAlignment="1">
      <alignment wrapText="1"/>
    </xf>
    <xf numFmtId="4" fontId="16" fillId="0" borderId="13" xfId="54" applyNumberFormat="1" applyFont="1" applyBorder="1" applyAlignment="1">
      <alignment horizontal="center" vertical="center" wrapText="1"/>
    </xf>
    <xf numFmtId="4" fontId="16" fillId="0" borderId="1" xfId="54" applyNumberFormat="1" applyFont="1" applyBorder="1" applyAlignment="1">
      <alignment horizontal="center" vertical="center" wrapText="1"/>
    </xf>
    <xf numFmtId="4" fontId="16" fillId="2" borderId="13" xfId="54" applyNumberFormat="1" applyFont="1" applyFill="1" applyBorder="1" applyAlignment="1">
      <alignment horizontal="center" vertical="center" wrapText="1"/>
    </xf>
    <xf numFmtId="4" fontId="1" fillId="2" borderId="1" xfId="54" applyNumberFormat="1" applyFont="1" applyFill="1" applyBorder="1" applyAlignment="1">
      <alignment wrapText="1"/>
    </xf>
    <xf numFmtId="4" fontId="1" fillId="3" borderId="1" xfId="54" applyNumberFormat="1" applyFont="1" applyFill="1" applyBorder="1" applyAlignment="1">
      <alignment horizontal="center" vertical="center" wrapText="1"/>
    </xf>
    <xf numFmtId="4" fontId="1" fillId="3" borderId="1" xfId="54" applyNumberFormat="1" applyFont="1" applyFill="1" applyBorder="1" applyAlignment="1">
      <alignment horizontal="center" vertical="center"/>
    </xf>
    <xf numFmtId="4" fontId="1" fillId="3" borderId="1" xfId="54" applyNumberFormat="1" applyFont="1" applyFill="1" applyBorder="1"/>
    <xf numFmtId="0" fontId="33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4" fontId="1" fillId="2" borderId="1" xfId="54" applyNumberFormat="1" applyFont="1" applyFill="1" applyBorder="1" applyAlignment="1">
      <alignment horizontal="center" vertical="center" wrapText="1"/>
    </xf>
    <xf numFmtId="4" fontId="16" fillId="0" borderId="13" xfId="54" applyNumberFormat="1" applyFont="1" applyBorder="1" applyAlignment="1">
      <alignment horizontal="center" vertical="center"/>
    </xf>
    <xf numFmtId="4" fontId="1" fillId="0" borderId="1" xfId="54" applyNumberFormat="1" applyFont="1" applyBorder="1"/>
    <xf numFmtId="4" fontId="1" fillId="0" borderId="1" xfId="54" applyNumberFormat="1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3" borderId="8" xfId="50" applyFont="1" applyFill="1" applyBorder="1" applyAlignment="1">
      <alignment horizontal="center" vertical="center" wrapText="1"/>
    </xf>
    <xf numFmtId="0" fontId="7" fillId="3" borderId="9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34" fillId="0" borderId="0" xfId="50" applyFont="1" applyFill="1" applyBorder="1" applyAlignment="1">
      <alignment horizontal="center" vertical="top"/>
    </xf>
    <xf numFmtId="0" fontId="30" fillId="3" borderId="8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4" fontId="26" fillId="3" borderId="1" xfId="54" applyNumberFormat="1" applyFont="1" applyFill="1" applyBorder="1" applyAlignment="1">
      <alignment horizontal="center" vertical="center"/>
    </xf>
    <xf numFmtId="4" fontId="27" fillId="3" borderId="1" xfId="54" applyNumberFormat="1" applyFont="1" applyFill="1" applyBorder="1" applyAlignment="1">
      <alignment horizontal="center" vertical="center" wrapText="1"/>
    </xf>
  </cellXfs>
  <cellStyles count="58">
    <cellStyle name="Collegamento ipertestuale" xfId="30" builtinId="8" hidden="1"/>
    <cellStyle name="Collegamento ipertestuale visitato" xfId="31" builtinId="9" hidden="1"/>
    <cellStyle name="Euro" xfId="4" xr:uid="{00000000-0005-0000-0000-000002000000}"/>
    <cellStyle name="Migliaia" xfId="55" builtinId="3"/>
    <cellStyle name="Migliaia (0)_INV2FIN97" xfId="5" xr:uid="{00000000-0005-0000-0000-000004000000}"/>
    <cellStyle name="Migliaia [0] 2" xfId="6" xr:uid="{00000000-0005-0000-0000-000005000000}"/>
    <cellStyle name="Migliaia [0] 2 2" xfId="34" xr:uid="{00000000-0005-0000-0000-000006000000}"/>
    <cellStyle name="Migliaia [0] 4" xfId="3" xr:uid="{00000000-0005-0000-0000-000007000000}"/>
    <cellStyle name="Migliaia [0] 4 2" xfId="33" xr:uid="{00000000-0005-0000-0000-000008000000}"/>
    <cellStyle name="Migliaia 10" xfId="7" xr:uid="{00000000-0005-0000-0000-000009000000}"/>
    <cellStyle name="Migliaia 10 2" xfId="35" xr:uid="{00000000-0005-0000-0000-00000A000000}"/>
    <cellStyle name="Migliaia 11" xfId="8" xr:uid="{00000000-0005-0000-0000-00000B000000}"/>
    <cellStyle name="Migliaia 11 2" xfId="36" xr:uid="{00000000-0005-0000-0000-00000C000000}"/>
    <cellStyle name="Migliaia 12" xfId="9" xr:uid="{00000000-0005-0000-0000-00000D000000}"/>
    <cellStyle name="Migliaia 12 2" xfId="37" xr:uid="{00000000-0005-0000-0000-00000E000000}"/>
    <cellStyle name="Migliaia 13" xfId="10" xr:uid="{00000000-0005-0000-0000-00000F000000}"/>
    <cellStyle name="Migliaia 13 2" xfId="38" xr:uid="{00000000-0005-0000-0000-000010000000}"/>
    <cellStyle name="Migliaia 14" xfId="11" xr:uid="{00000000-0005-0000-0000-000011000000}"/>
    <cellStyle name="Migliaia 14 2" xfId="39" xr:uid="{00000000-0005-0000-0000-000012000000}"/>
    <cellStyle name="Migliaia 15" xfId="12" xr:uid="{00000000-0005-0000-0000-000013000000}"/>
    <cellStyle name="Migliaia 15 2" xfId="40" xr:uid="{00000000-0005-0000-0000-000014000000}"/>
    <cellStyle name="Migliaia 16" xfId="13" xr:uid="{00000000-0005-0000-0000-000015000000}"/>
    <cellStyle name="Migliaia 16 2" xfId="41" xr:uid="{00000000-0005-0000-0000-000016000000}"/>
    <cellStyle name="Migliaia 17" xfId="14" xr:uid="{00000000-0005-0000-0000-000017000000}"/>
    <cellStyle name="Migliaia 17 2" xfId="42" xr:uid="{00000000-0005-0000-0000-000018000000}"/>
    <cellStyle name="Migliaia 18" xfId="56" xr:uid="{00000000-0005-0000-0000-000019000000}"/>
    <cellStyle name="Migliaia 19" xfId="57" xr:uid="{00000000-0005-0000-0000-00001A000000}"/>
    <cellStyle name="Migliaia 2" xfId="15" xr:uid="{00000000-0005-0000-0000-00001B000000}"/>
    <cellStyle name="Migliaia 2 2" xfId="43" xr:uid="{00000000-0005-0000-0000-00001C000000}"/>
    <cellStyle name="Migliaia 3" xfId="16" xr:uid="{00000000-0005-0000-0000-00001D000000}"/>
    <cellStyle name="Migliaia 3 2" xfId="44" xr:uid="{00000000-0005-0000-0000-00001E000000}"/>
    <cellStyle name="Migliaia 4" xfId="17" xr:uid="{00000000-0005-0000-0000-00001F000000}"/>
    <cellStyle name="Migliaia 4 2" xfId="45" xr:uid="{00000000-0005-0000-0000-000020000000}"/>
    <cellStyle name="Migliaia 5" xfId="2" xr:uid="{00000000-0005-0000-0000-000021000000}"/>
    <cellStyle name="Migliaia 5 2" xfId="32" xr:uid="{00000000-0005-0000-0000-000022000000}"/>
    <cellStyle name="Migliaia 6" xfId="18" xr:uid="{00000000-0005-0000-0000-000023000000}"/>
    <cellStyle name="Migliaia 6 2" xfId="46" xr:uid="{00000000-0005-0000-0000-000024000000}"/>
    <cellStyle name="Migliaia 7" xfId="19" xr:uid="{00000000-0005-0000-0000-000025000000}"/>
    <cellStyle name="Migliaia 7 2" xfId="47" xr:uid="{00000000-0005-0000-0000-000026000000}"/>
    <cellStyle name="Migliaia 8" xfId="20" xr:uid="{00000000-0005-0000-0000-000027000000}"/>
    <cellStyle name="Migliaia 8 2" xfId="48" xr:uid="{00000000-0005-0000-0000-000028000000}"/>
    <cellStyle name="Migliaia 9" xfId="21" xr:uid="{00000000-0005-0000-0000-000029000000}"/>
    <cellStyle name="Migliaia 9 2" xfId="49" xr:uid="{00000000-0005-0000-0000-00002A000000}"/>
    <cellStyle name="Normale" xfId="0" builtinId="0"/>
    <cellStyle name="Normale 10" xfId="51" xr:uid="{00000000-0005-0000-0000-00002C000000}"/>
    <cellStyle name="Normale 11" xfId="54" xr:uid="{00000000-0005-0000-0000-00002D000000}"/>
    <cellStyle name="Normale 2" xfId="22" xr:uid="{00000000-0005-0000-0000-00002E000000}"/>
    <cellStyle name="Normale 2 2" xfId="23" xr:uid="{00000000-0005-0000-0000-00002F000000}"/>
    <cellStyle name="Normale 3" xfId="24" xr:uid="{00000000-0005-0000-0000-000030000000}"/>
    <cellStyle name="Normale 4" xfId="25" xr:uid="{00000000-0005-0000-0000-000031000000}"/>
    <cellStyle name="Normale 5" xfId="26" xr:uid="{00000000-0005-0000-0000-000032000000}"/>
    <cellStyle name="Normale 6" xfId="27" xr:uid="{00000000-0005-0000-0000-000033000000}"/>
    <cellStyle name="Normale 7" xfId="28" xr:uid="{00000000-0005-0000-0000-000034000000}"/>
    <cellStyle name="Normale 8" xfId="1" xr:uid="{00000000-0005-0000-0000-000035000000}"/>
    <cellStyle name="Normale 9" xfId="50" xr:uid="{00000000-0005-0000-0000-000036000000}"/>
    <cellStyle name="Normale 9 2" xfId="52" xr:uid="{00000000-0005-0000-0000-000037000000}"/>
    <cellStyle name="Normale 9 2 2" xfId="53" xr:uid="{00000000-0005-0000-0000-000038000000}"/>
    <cellStyle name="Valuta (0)_REPORTGENN" xfId="29" xr:uid="{00000000-0005-0000-0000-00003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2"/>
  <sheetViews>
    <sheetView workbookViewId="0">
      <selection activeCell="D15" sqref="D15"/>
    </sheetView>
  </sheetViews>
  <sheetFormatPr defaultColWidth="9.33203125" defaultRowHeight="13.2" x14ac:dyDescent="0.25"/>
  <cols>
    <col min="1" max="1" width="78.33203125" style="5" customWidth="1"/>
    <col min="2" max="2" width="16.77734375" style="5" bestFit="1" customWidth="1"/>
    <col min="3" max="3" width="17.5546875" style="5" customWidth="1"/>
    <col min="4" max="4" width="15.6640625" style="5" bestFit="1" customWidth="1"/>
    <col min="5" max="5" width="23.6640625" style="5" customWidth="1"/>
    <col min="6" max="256" width="9.33203125" style="5"/>
    <col min="257" max="257" width="73.33203125" style="5" customWidth="1"/>
    <col min="258" max="260" width="15.5546875" style="5" bestFit="1" customWidth="1"/>
    <col min="261" max="261" width="23.6640625" style="5" customWidth="1"/>
    <col min="262" max="512" width="9.33203125" style="5"/>
    <col min="513" max="513" width="73.33203125" style="5" customWidth="1"/>
    <col min="514" max="516" width="15.5546875" style="5" bestFit="1" customWidth="1"/>
    <col min="517" max="517" width="23.6640625" style="5" customWidth="1"/>
    <col min="518" max="768" width="9.33203125" style="5"/>
    <col min="769" max="769" width="73.33203125" style="5" customWidth="1"/>
    <col min="770" max="772" width="15.5546875" style="5" bestFit="1" customWidth="1"/>
    <col min="773" max="773" width="23.6640625" style="5" customWidth="1"/>
    <col min="774" max="1024" width="9.33203125" style="5"/>
    <col min="1025" max="1025" width="73.33203125" style="5" customWidth="1"/>
    <col min="1026" max="1028" width="15.5546875" style="5" bestFit="1" customWidth="1"/>
    <col min="1029" max="1029" width="23.6640625" style="5" customWidth="1"/>
    <col min="1030" max="1280" width="9.33203125" style="5"/>
    <col min="1281" max="1281" width="73.33203125" style="5" customWidth="1"/>
    <col min="1282" max="1284" width="15.5546875" style="5" bestFit="1" customWidth="1"/>
    <col min="1285" max="1285" width="23.6640625" style="5" customWidth="1"/>
    <col min="1286" max="1536" width="9.33203125" style="5"/>
    <col min="1537" max="1537" width="73.33203125" style="5" customWidth="1"/>
    <col min="1538" max="1540" width="15.5546875" style="5" bestFit="1" customWidth="1"/>
    <col min="1541" max="1541" width="23.6640625" style="5" customWidth="1"/>
    <col min="1542" max="1792" width="9.33203125" style="5"/>
    <col min="1793" max="1793" width="73.33203125" style="5" customWidth="1"/>
    <col min="1794" max="1796" width="15.5546875" style="5" bestFit="1" customWidth="1"/>
    <col min="1797" max="1797" width="23.6640625" style="5" customWidth="1"/>
    <col min="1798" max="2048" width="9.33203125" style="5"/>
    <col min="2049" max="2049" width="73.33203125" style="5" customWidth="1"/>
    <col min="2050" max="2052" width="15.5546875" style="5" bestFit="1" customWidth="1"/>
    <col min="2053" max="2053" width="23.6640625" style="5" customWidth="1"/>
    <col min="2054" max="2304" width="9.33203125" style="5"/>
    <col min="2305" max="2305" width="73.33203125" style="5" customWidth="1"/>
    <col min="2306" max="2308" width="15.5546875" style="5" bestFit="1" customWidth="1"/>
    <col min="2309" max="2309" width="23.6640625" style="5" customWidth="1"/>
    <col min="2310" max="2560" width="9.33203125" style="5"/>
    <col min="2561" max="2561" width="73.33203125" style="5" customWidth="1"/>
    <col min="2562" max="2564" width="15.5546875" style="5" bestFit="1" customWidth="1"/>
    <col min="2565" max="2565" width="23.6640625" style="5" customWidth="1"/>
    <col min="2566" max="2816" width="9.33203125" style="5"/>
    <col min="2817" max="2817" width="73.33203125" style="5" customWidth="1"/>
    <col min="2818" max="2820" width="15.5546875" style="5" bestFit="1" customWidth="1"/>
    <col min="2821" max="2821" width="23.6640625" style="5" customWidth="1"/>
    <col min="2822" max="3072" width="9.33203125" style="5"/>
    <col min="3073" max="3073" width="73.33203125" style="5" customWidth="1"/>
    <col min="3074" max="3076" width="15.5546875" style="5" bestFit="1" customWidth="1"/>
    <col min="3077" max="3077" width="23.6640625" style="5" customWidth="1"/>
    <col min="3078" max="3328" width="9.33203125" style="5"/>
    <col min="3329" max="3329" width="73.33203125" style="5" customWidth="1"/>
    <col min="3330" max="3332" width="15.5546875" style="5" bestFit="1" customWidth="1"/>
    <col min="3333" max="3333" width="23.6640625" style="5" customWidth="1"/>
    <col min="3334" max="3584" width="9.33203125" style="5"/>
    <col min="3585" max="3585" width="73.33203125" style="5" customWidth="1"/>
    <col min="3586" max="3588" width="15.5546875" style="5" bestFit="1" customWidth="1"/>
    <col min="3589" max="3589" width="23.6640625" style="5" customWidth="1"/>
    <col min="3590" max="3840" width="9.33203125" style="5"/>
    <col min="3841" max="3841" width="73.33203125" style="5" customWidth="1"/>
    <col min="3842" max="3844" width="15.5546875" style="5" bestFit="1" customWidth="1"/>
    <col min="3845" max="3845" width="23.6640625" style="5" customWidth="1"/>
    <col min="3846" max="4096" width="9.33203125" style="5"/>
    <col min="4097" max="4097" width="73.33203125" style="5" customWidth="1"/>
    <col min="4098" max="4100" width="15.5546875" style="5" bestFit="1" customWidth="1"/>
    <col min="4101" max="4101" width="23.6640625" style="5" customWidth="1"/>
    <col min="4102" max="4352" width="9.33203125" style="5"/>
    <col min="4353" max="4353" width="73.33203125" style="5" customWidth="1"/>
    <col min="4354" max="4356" width="15.5546875" style="5" bestFit="1" customWidth="1"/>
    <col min="4357" max="4357" width="23.6640625" style="5" customWidth="1"/>
    <col min="4358" max="4608" width="9.33203125" style="5"/>
    <col min="4609" max="4609" width="73.33203125" style="5" customWidth="1"/>
    <col min="4610" max="4612" width="15.5546875" style="5" bestFit="1" customWidth="1"/>
    <col min="4613" max="4613" width="23.6640625" style="5" customWidth="1"/>
    <col min="4614" max="4864" width="9.33203125" style="5"/>
    <col min="4865" max="4865" width="73.33203125" style="5" customWidth="1"/>
    <col min="4866" max="4868" width="15.5546875" style="5" bestFit="1" customWidth="1"/>
    <col min="4869" max="4869" width="23.6640625" style="5" customWidth="1"/>
    <col min="4870" max="5120" width="9.33203125" style="5"/>
    <col min="5121" max="5121" width="73.33203125" style="5" customWidth="1"/>
    <col min="5122" max="5124" width="15.5546875" style="5" bestFit="1" customWidth="1"/>
    <col min="5125" max="5125" width="23.6640625" style="5" customWidth="1"/>
    <col min="5126" max="5376" width="9.33203125" style="5"/>
    <col min="5377" max="5377" width="73.33203125" style="5" customWidth="1"/>
    <col min="5378" max="5380" width="15.5546875" style="5" bestFit="1" customWidth="1"/>
    <col min="5381" max="5381" width="23.6640625" style="5" customWidth="1"/>
    <col min="5382" max="5632" width="9.33203125" style="5"/>
    <col min="5633" max="5633" width="73.33203125" style="5" customWidth="1"/>
    <col min="5634" max="5636" width="15.5546875" style="5" bestFit="1" customWidth="1"/>
    <col min="5637" max="5637" width="23.6640625" style="5" customWidth="1"/>
    <col min="5638" max="5888" width="9.33203125" style="5"/>
    <col min="5889" max="5889" width="73.33203125" style="5" customWidth="1"/>
    <col min="5890" max="5892" width="15.5546875" style="5" bestFit="1" customWidth="1"/>
    <col min="5893" max="5893" width="23.6640625" style="5" customWidth="1"/>
    <col min="5894" max="6144" width="9.33203125" style="5"/>
    <col min="6145" max="6145" width="73.33203125" style="5" customWidth="1"/>
    <col min="6146" max="6148" width="15.5546875" style="5" bestFit="1" customWidth="1"/>
    <col min="6149" max="6149" width="23.6640625" style="5" customWidth="1"/>
    <col min="6150" max="6400" width="9.33203125" style="5"/>
    <col min="6401" max="6401" width="73.33203125" style="5" customWidth="1"/>
    <col min="6402" max="6404" width="15.5546875" style="5" bestFit="1" customWidth="1"/>
    <col min="6405" max="6405" width="23.6640625" style="5" customWidth="1"/>
    <col min="6406" max="6656" width="9.33203125" style="5"/>
    <col min="6657" max="6657" width="73.33203125" style="5" customWidth="1"/>
    <col min="6658" max="6660" width="15.5546875" style="5" bestFit="1" customWidth="1"/>
    <col min="6661" max="6661" width="23.6640625" style="5" customWidth="1"/>
    <col min="6662" max="6912" width="9.33203125" style="5"/>
    <col min="6913" max="6913" width="73.33203125" style="5" customWidth="1"/>
    <col min="6914" max="6916" width="15.5546875" style="5" bestFit="1" customWidth="1"/>
    <col min="6917" max="6917" width="23.6640625" style="5" customWidth="1"/>
    <col min="6918" max="7168" width="9.33203125" style="5"/>
    <col min="7169" max="7169" width="73.33203125" style="5" customWidth="1"/>
    <col min="7170" max="7172" width="15.5546875" style="5" bestFit="1" customWidth="1"/>
    <col min="7173" max="7173" width="23.6640625" style="5" customWidth="1"/>
    <col min="7174" max="7424" width="9.33203125" style="5"/>
    <col min="7425" max="7425" width="73.33203125" style="5" customWidth="1"/>
    <col min="7426" max="7428" width="15.5546875" style="5" bestFit="1" customWidth="1"/>
    <col min="7429" max="7429" width="23.6640625" style="5" customWidth="1"/>
    <col min="7430" max="7680" width="9.33203125" style="5"/>
    <col min="7681" max="7681" width="73.33203125" style="5" customWidth="1"/>
    <col min="7682" max="7684" width="15.5546875" style="5" bestFit="1" customWidth="1"/>
    <col min="7685" max="7685" width="23.6640625" style="5" customWidth="1"/>
    <col min="7686" max="7936" width="9.33203125" style="5"/>
    <col min="7937" max="7937" width="73.33203125" style="5" customWidth="1"/>
    <col min="7938" max="7940" width="15.5546875" style="5" bestFit="1" customWidth="1"/>
    <col min="7941" max="7941" width="23.6640625" style="5" customWidth="1"/>
    <col min="7942" max="8192" width="9.33203125" style="5"/>
    <col min="8193" max="8193" width="73.33203125" style="5" customWidth="1"/>
    <col min="8194" max="8196" width="15.5546875" style="5" bestFit="1" customWidth="1"/>
    <col min="8197" max="8197" width="23.6640625" style="5" customWidth="1"/>
    <col min="8198" max="8448" width="9.33203125" style="5"/>
    <col min="8449" max="8449" width="73.33203125" style="5" customWidth="1"/>
    <col min="8450" max="8452" width="15.5546875" style="5" bestFit="1" customWidth="1"/>
    <col min="8453" max="8453" width="23.6640625" style="5" customWidth="1"/>
    <col min="8454" max="8704" width="9.33203125" style="5"/>
    <col min="8705" max="8705" width="73.33203125" style="5" customWidth="1"/>
    <col min="8706" max="8708" width="15.5546875" style="5" bestFit="1" customWidth="1"/>
    <col min="8709" max="8709" width="23.6640625" style="5" customWidth="1"/>
    <col min="8710" max="8960" width="9.33203125" style="5"/>
    <col min="8961" max="8961" width="73.33203125" style="5" customWidth="1"/>
    <col min="8962" max="8964" width="15.5546875" style="5" bestFit="1" customWidth="1"/>
    <col min="8965" max="8965" width="23.6640625" style="5" customWidth="1"/>
    <col min="8966" max="9216" width="9.33203125" style="5"/>
    <col min="9217" max="9217" width="73.33203125" style="5" customWidth="1"/>
    <col min="9218" max="9220" width="15.5546875" style="5" bestFit="1" customWidth="1"/>
    <col min="9221" max="9221" width="23.6640625" style="5" customWidth="1"/>
    <col min="9222" max="9472" width="9.33203125" style="5"/>
    <col min="9473" max="9473" width="73.33203125" style="5" customWidth="1"/>
    <col min="9474" max="9476" width="15.5546875" style="5" bestFit="1" customWidth="1"/>
    <col min="9477" max="9477" width="23.6640625" style="5" customWidth="1"/>
    <col min="9478" max="9728" width="9.33203125" style="5"/>
    <col min="9729" max="9729" width="73.33203125" style="5" customWidth="1"/>
    <col min="9730" max="9732" width="15.5546875" style="5" bestFit="1" customWidth="1"/>
    <col min="9733" max="9733" width="23.6640625" style="5" customWidth="1"/>
    <col min="9734" max="9984" width="9.33203125" style="5"/>
    <col min="9985" max="9985" width="73.33203125" style="5" customWidth="1"/>
    <col min="9986" max="9988" width="15.5546875" style="5" bestFit="1" customWidth="1"/>
    <col min="9989" max="9989" width="23.6640625" style="5" customWidth="1"/>
    <col min="9990" max="10240" width="9.33203125" style="5"/>
    <col min="10241" max="10241" width="73.33203125" style="5" customWidth="1"/>
    <col min="10242" max="10244" width="15.5546875" style="5" bestFit="1" customWidth="1"/>
    <col min="10245" max="10245" width="23.6640625" style="5" customWidth="1"/>
    <col min="10246" max="10496" width="9.33203125" style="5"/>
    <col min="10497" max="10497" width="73.33203125" style="5" customWidth="1"/>
    <col min="10498" max="10500" width="15.5546875" style="5" bestFit="1" customWidth="1"/>
    <col min="10501" max="10501" width="23.6640625" style="5" customWidth="1"/>
    <col min="10502" max="10752" width="9.33203125" style="5"/>
    <col min="10753" max="10753" width="73.33203125" style="5" customWidth="1"/>
    <col min="10754" max="10756" width="15.5546875" style="5" bestFit="1" customWidth="1"/>
    <col min="10757" max="10757" width="23.6640625" style="5" customWidth="1"/>
    <col min="10758" max="11008" width="9.33203125" style="5"/>
    <col min="11009" max="11009" width="73.33203125" style="5" customWidth="1"/>
    <col min="11010" max="11012" width="15.5546875" style="5" bestFit="1" customWidth="1"/>
    <col min="11013" max="11013" width="23.6640625" style="5" customWidth="1"/>
    <col min="11014" max="11264" width="9.33203125" style="5"/>
    <col min="11265" max="11265" width="73.33203125" style="5" customWidth="1"/>
    <col min="11266" max="11268" width="15.5546875" style="5" bestFit="1" customWidth="1"/>
    <col min="11269" max="11269" width="23.6640625" style="5" customWidth="1"/>
    <col min="11270" max="11520" width="9.33203125" style="5"/>
    <col min="11521" max="11521" width="73.33203125" style="5" customWidth="1"/>
    <col min="11522" max="11524" width="15.5546875" style="5" bestFit="1" customWidth="1"/>
    <col min="11525" max="11525" width="23.6640625" style="5" customWidth="1"/>
    <col min="11526" max="11776" width="9.33203125" style="5"/>
    <col min="11777" max="11777" width="73.33203125" style="5" customWidth="1"/>
    <col min="11778" max="11780" width="15.5546875" style="5" bestFit="1" customWidth="1"/>
    <col min="11781" max="11781" width="23.6640625" style="5" customWidth="1"/>
    <col min="11782" max="12032" width="9.33203125" style="5"/>
    <col min="12033" max="12033" width="73.33203125" style="5" customWidth="1"/>
    <col min="12034" max="12036" width="15.5546875" style="5" bestFit="1" customWidth="1"/>
    <col min="12037" max="12037" width="23.6640625" style="5" customWidth="1"/>
    <col min="12038" max="12288" width="9.33203125" style="5"/>
    <col min="12289" max="12289" width="73.33203125" style="5" customWidth="1"/>
    <col min="12290" max="12292" width="15.5546875" style="5" bestFit="1" customWidth="1"/>
    <col min="12293" max="12293" width="23.6640625" style="5" customWidth="1"/>
    <col min="12294" max="12544" width="9.33203125" style="5"/>
    <col min="12545" max="12545" width="73.33203125" style="5" customWidth="1"/>
    <col min="12546" max="12548" width="15.5546875" style="5" bestFit="1" customWidth="1"/>
    <col min="12549" max="12549" width="23.6640625" style="5" customWidth="1"/>
    <col min="12550" max="12800" width="9.33203125" style="5"/>
    <col min="12801" max="12801" width="73.33203125" style="5" customWidth="1"/>
    <col min="12802" max="12804" width="15.5546875" style="5" bestFit="1" customWidth="1"/>
    <col min="12805" max="12805" width="23.6640625" style="5" customWidth="1"/>
    <col min="12806" max="13056" width="9.33203125" style="5"/>
    <col min="13057" max="13057" width="73.33203125" style="5" customWidth="1"/>
    <col min="13058" max="13060" width="15.5546875" style="5" bestFit="1" customWidth="1"/>
    <col min="13061" max="13061" width="23.6640625" style="5" customWidth="1"/>
    <col min="13062" max="13312" width="9.33203125" style="5"/>
    <col min="13313" max="13313" width="73.33203125" style="5" customWidth="1"/>
    <col min="13314" max="13316" width="15.5546875" style="5" bestFit="1" customWidth="1"/>
    <col min="13317" max="13317" width="23.6640625" style="5" customWidth="1"/>
    <col min="13318" max="13568" width="9.33203125" style="5"/>
    <col min="13569" max="13569" width="73.33203125" style="5" customWidth="1"/>
    <col min="13570" max="13572" width="15.5546875" style="5" bestFit="1" customWidth="1"/>
    <col min="13573" max="13573" width="23.6640625" style="5" customWidth="1"/>
    <col min="13574" max="13824" width="9.33203125" style="5"/>
    <col min="13825" max="13825" width="73.33203125" style="5" customWidth="1"/>
    <col min="13826" max="13828" width="15.5546875" style="5" bestFit="1" customWidth="1"/>
    <col min="13829" max="13829" width="23.6640625" style="5" customWidth="1"/>
    <col min="13830" max="14080" width="9.33203125" style="5"/>
    <col min="14081" max="14081" width="73.33203125" style="5" customWidth="1"/>
    <col min="14082" max="14084" width="15.5546875" style="5" bestFit="1" customWidth="1"/>
    <col min="14085" max="14085" width="23.6640625" style="5" customWidth="1"/>
    <col min="14086" max="14336" width="9.33203125" style="5"/>
    <col min="14337" max="14337" width="73.33203125" style="5" customWidth="1"/>
    <col min="14338" max="14340" width="15.5546875" style="5" bestFit="1" customWidth="1"/>
    <col min="14341" max="14341" width="23.6640625" style="5" customWidth="1"/>
    <col min="14342" max="14592" width="9.33203125" style="5"/>
    <col min="14593" max="14593" width="73.33203125" style="5" customWidth="1"/>
    <col min="14594" max="14596" width="15.5546875" style="5" bestFit="1" customWidth="1"/>
    <col min="14597" max="14597" width="23.6640625" style="5" customWidth="1"/>
    <col min="14598" max="14848" width="9.33203125" style="5"/>
    <col min="14849" max="14849" width="73.33203125" style="5" customWidth="1"/>
    <col min="14850" max="14852" width="15.5546875" style="5" bestFit="1" customWidth="1"/>
    <col min="14853" max="14853" width="23.6640625" style="5" customWidth="1"/>
    <col min="14854" max="15104" width="9.33203125" style="5"/>
    <col min="15105" max="15105" width="73.33203125" style="5" customWidth="1"/>
    <col min="15106" max="15108" width="15.5546875" style="5" bestFit="1" customWidth="1"/>
    <col min="15109" max="15109" width="23.6640625" style="5" customWidth="1"/>
    <col min="15110" max="15360" width="9.33203125" style="5"/>
    <col min="15361" max="15361" width="73.33203125" style="5" customWidth="1"/>
    <col min="15362" max="15364" width="15.5546875" style="5" bestFit="1" customWidth="1"/>
    <col min="15365" max="15365" width="23.6640625" style="5" customWidth="1"/>
    <col min="15366" max="15616" width="9.33203125" style="5"/>
    <col min="15617" max="15617" width="73.33203125" style="5" customWidth="1"/>
    <col min="15618" max="15620" width="15.5546875" style="5" bestFit="1" customWidth="1"/>
    <col min="15621" max="15621" width="23.6640625" style="5" customWidth="1"/>
    <col min="15622" max="15872" width="9.33203125" style="5"/>
    <col min="15873" max="15873" width="73.33203125" style="5" customWidth="1"/>
    <col min="15874" max="15876" width="15.5546875" style="5" bestFit="1" customWidth="1"/>
    <col min="15877" max="15877" width="23.6640625" style="5" customWidth="1"/>
    <col min="15878" max="16128" width="9.33203125" style="5"/>
    <col min="16129" max="16129" width="73.33203125" style="5" customWidth="1"/>
    <col min="16130" max="16132" width="15.5546875" style="5" bestFit="1" customWidth="1"/>
    <col min="16133" max="16133" width="23.6640625" style="5" customWidth="1"/>
    <col min="16134" max="16384" width="9.33203125" style="5"/>
  </cols>
  <sheetData>
    <row r="1" spans="1:6" ht="30" x14ac:dyDescent="0.5">
      <c r="A1" s="115" t="s">
        <v>203</v>
      </c>
      <c r="B1" s="116"/>
      <c r="C1" s="116"/>
      <c r="D1" s="116"/>
      <c r="E1" s="116"/>
    </row>
    <row r="2" spans="1:6" ht="30" x14ac:dyDescent="0.5">
      <c r="A2" s="117" t="s">
        <v>28</v>
      </c>
      <c r="B2" s="118"/>
      <c r="C2" s="118"/>
      <c r="D2" s="118"/>
      <c r="E2" s="118"/>
    </row>
    <row r="3" spans="1:6" ht="15.6" x14ac:dyDescent="0.25">
      <c r="A3" s="119" t="s">
        <v>29</v>
      </c>
      <c r="B3" s="120"/>
      <c r="C3" s="120"/>
      <c r="D3" s="120"/>
      <c r="E3" s="120"/>
    </row>
    <row r="4" spans="1:6" ht="17.399999999999999" x14ac:dyDescent="0.25">
      <c r="A4" s="121" t="s">
        <v>31</v>
      </c>
      <c r="B4" s="120"/>
      <c r="C4" s="120"/>
      <c r="D4" s="120"/>
      <c r="E4" s="120"/>
    </row>
    <row r="6" spans="1:6" x14ac:dyDescent="0.25">
      <c r="A6" s="122" t="s">
        <v>32</v>
      </c>
      <c r="B6" s="122" t="s">
        <v>33</v>
      </c>
      <c r="C6" s="123"/>
      <c r="D6" s="123"/>
      <c r="E6" s="123"/>
    </row>
    <row r="7" spans="1:6" x14ac:dyDescent="0.25">
      <c r="A7" s="123"/>
      <c r="B7" s="122" t="s">
        <v>34</v>
      </c>
      <c r="C7" s="123"/>
      <c r="D7" s="123"/>
      <c r="E7" s="122" t="s">
        <v>35</v>
      </c>
    </row>
    <row r="8" spans="1:6" x14ac:dyDescent="0.25">
      <c r="A8" s="123"/>
      <c r="B8" s="7" t="s">
        <v>5</v>
      </c>
      <c r="C8" s="7" t="s">
        <v>6</v>
      </c>
      <c r="D8" s="7" t="s">
        <v>23</v>
      </c>
      <c r="E8" s="123"/>
    </row>
    <row r="9" spans="1:6" x14ac:dyDescent="0.25">
      <c r="A9" s="8" t="s">
        <v>36</v>
      </c>
      <c r="B9" s="45">
        <v>0</v>
      </c>
      <c r="C9" s="45">
        <v>0</v>
      </c>
      <c r="D9" s="45">
        <v>0</v>
      </c>
      <c r="E9" s="45">
        <v>0</v>
      </c>
      <c r="F9" s="9"/>
    </row>
    <row r="10" spans="1:6" x14ac:dyDescent="0.25">
      <c r="A10" s="86" t="s">
        <v>37</v>
      </c>
      <c r="B10" s="87">
        <v>0</v>
      </c>
      <c r="C10" s="87">
        <v>0</v>
      </c>
      <c r="D10" s="87">
        <v>0</v>
      </c>
      <c r="E10" s="87">
        <v>0</v>
      </c>
    </row>
    <row r="11" spans="1:6" x14ac:dyDescent="0.25">
      <c r="A11" s="86" t="s">
        <v>38</v>
      </c>
      <c r="B11" s="87">
        <v>0</v>
      </c>
      <c r="C11" s="87">
        <v>0</v>
      </c>
      <c r="D11" s="87">
        <v>0</v>
      </c>
      <c r="E11" s="87">
        <v>0</v>
      </c>
    </row>
    <row r="12" spans="1:6" x14ac:dyDescent="0.25">
      <c r="A12" s="86" t="s">
        <v>39</v>
      </c>
      <c r="B12" s="88">
        <f>1797630+32500-110200</f>
        <v>1719930</v>
      </c>
      <c r="C12" s="88">
        <f>2087330+65000+(350000-342500)</f>
        <v>2159830</v>
      </c>
      <c r="D12" s="88">
        <f>2283830+65000+(350000-203900)</f>
        <v>2494930</v>
      </c>
      <c r="E12" s="87">
        <f>SUM(B12:D12)</f>
        <v>6374690</v>
      </c>
    </row>
    <row r="13" spans="1:6" ht="28.2" customHeight="1" x14ac:dyDescent="0.25">
      <c r="A13" s="89" t="s">
        <v>40</v>
      </c>
      <c r="B13" s="87">
        <v>0</v>
      </c>
      <c r="C13" s="87">
        <v>0</v>
      </c>
      <c r="D13" s="87">
        <v>0</v>
      </c>
      <c r="E13" s="87">
        <v>0</v>
      </c>
    </row>
    <row r="14" spans="1:6" x14ac:dyDescent="0.25">
      <c r="A14" s="89" t="s">
        <v>41</v>
      </c>
      <c r="B14" s="87">
        <v>0</v>
      </c>
      <c r="C14" s="87">
        <v>0</v>
      </c>
      <c r="D14" s="87">
        <v>0</v>
      </c>
      <c r="E14" s="87">
        <v>0</v>
      </c>
    </row>
    <row r="15" spans="1:6" x14ac:dyDescent="0.25">
      <c r="A15" s="86" t="s">
        <v>45</v>
      </c>
      <c r="B15" s="88">
        <f>9724772.22-712367.45-1024590.16+650000</f>
        <v>8637814.6100000013</v>
      </c>
      <c r="C15" s="88">
        <f>6474534.33-1024590.16+1515399.56-15299.56+280000</f>
        <v>7230044.1700000009</v>
      </c>
      <c r="D15" s="88">
        <f>40983.61+350000+150000+160000</f>
        <v>700983.61</v>
      </c>
      <c r="E15" s="87">
        <f>SUM(B15:D15)</f>
        <v>16568842.390000001</v>
      </c>
    </row>
    <row r="16" spans="1:6" x14ac:dyDescent="0.25">
      <c r="A16" s="90" t="s">
        <v>42</v>
      </c>
      <c r="B16" s="91">
        <f>SUM(B9:B15)</f>
        <v>10357744.610000001</v>
      </c>
      <c r="C16" s="91">
        <f t="shared" ref="C16:E16" si="0">SUM(C9:C15)</f>
        <v>9389874.1700000018</v>
      </c>
      <c r="D16" s="91">
        <f t="shared" si="0"/>
        <v>3195913.61</v>
      </c>
      <c r="E16" s="91">
        <f t="shared" si="0"/>
        <v>22943532.390000001</v>
      </c>
    </row>
    <row r="19" spans="1:5" x14ac:dyDescent="0.25">
      <c r="A19" s="112"/>
      <c r="B19" s="113"/>
      <c r="C19" s="113"/>
      <c r="D19" s="113"/>
      <c r="E19" s="113"/>
    </row>
    <row r="20" spans="1:5" x14ac:dyDescent="0.25">
      <c r="A20" s="10"/>
    </row>
    <row r="21" spans="1:5" x14ac:dyDescent="0.25">
      <c r="D21" s="74" t="s">
        <v>30</v>
      </c>
    </row>
    <row r="22" spans="1:5" x14ac:dyDescent="0.25">
      <c r="D22" s="74" t="s">
        <v>204</v>
      </c>
    </row>
    <row r="23" spans="1:5" x14ac:dyDescent="0.25">
      <c r="A23" s="11" t="s">
        <v>43</v>
      </c>
    </row>
    <row r="24" spans="1:5" x14ac:dyDescent="0.25">
      <c r="A24" s="114" t="s">
        <v>47</v>
      </c>
      <c r="B24" s="114"/>
      <c r="C24" s="114"/>
      <c r="D24" s="114"/>
    </row>
    <row r="32" spans="1:5" x14ac:dyDescent="0.25">
      <c r="A32" s="5" t="s">
        <v>44</v>
      </c>
    </row>
  </sheetData>
  <mergeCells count="10">
    <mergeCell ref="A19:E19"/>
    <mergeCell ref="A24:D24"/>
    <mergeCell ref="A1:E1"/>
    <mergeCell ref="A2:E2"/>
    <mergeCell ref="A3:E3"/>
    <mergeCell ref="A4:E4"/>
    <mergeCell ref="A6:A8"/>
    <mergeCell ref="B6:E6"/>
    <mergeCell ref="B7:D7"/>
    <mergeCell ref="E7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43"/>
  <sheetViews>
    <sheetView showRuler="0" topLeftCell="A37" zoomScale="90" zoomScaleNormal="90" zoomScaleSheetLayoutView="68" workbookViewId="0">
      <selection activeCell="B41" sqref="B41:U41"/>
    </sheetView>
  </sheetViews>
  <sheetFormatPr defaultColWidth="8.6640625" defaultRowHeight="77.25" customHeight="1" x14ac:dyDescent="0.3"/>
  <cols>
    <col min="1" max="1" width="30.5546875" style="15" customWidth="1"/>
    <col min="2" max="2" width="33.5546875" style="15" customWidth="1"/>
    <col min="3" max="3" width="18.88671875" style="15" customWidth="1"/>
    <col min="4" max="4" width="28.88671875" style="15" bestFit="1" customWidth="1"/>
    <col min="5" max="5" width="24.109375" style="15" customWidth="1"/>
    <col min="6" max="6" width="22" style="15" customWidth="1"/>
    <col min="7" max="8" width="18.88671875" style="15" customWidth="1"/>
    <col min="9" max="9" width="21.6640625" style="15" bestFit="1" customWidth="1"/>
    <col min="10" max="10" width="26.6640625" style="15" customWidth="1"/>
    <col min="11" max="11" width="47.6640625" style="15" customWidth="1"/>
    <col min="12" max="12" width="53.88671875" style="15" customWidth="1"/>
    <col min="13" max="13" width="21.6640625" style="15" customWidth="1"/>
    <col min="14" max="15" width="18.88671875" style="15" customWidth="1"/>
    <col min="16" max="16" width="23.5546875" style="16" bestFit="1" customWidth="1"/>
    <col min="17" max="18" width="23.5546875" style="16" customWidth="1"/>
    <col min="19" max="19" width="22.5546875" style="16" customWidth="1"/>
    <col min="20" max="20" width="25.33203125" style="16" bestFit="1" customWidth="1"/>
    <col min="21" max="21" width="22.6640625" style="16" customWidth="1"/>
    <col min="22" max="22" width="23.6640625" style="15" customWidth="1"/>
    <col min="23" max="23" width="8.6640625" style="15" customWidth="1"/>
    <col min="24" max="24" width="15.6640625" style="15" customWidth="1"/>
    <col min="25" max="25" width="22.88671875" style="15" customWidth="1"/>
    <col min="26" max="26" width="18.88671875" style="15" customWidth="1"/>
    <col min="27" max="27" width="23.5546875" style="15" customWidth="1"/>
    <col min="28" max="28" width="18.6640625" style="15" customWidth="1"/>
    <col min="29" max="29" width="67.6640625" style="15" customWidth="1"/>
    <col min="30" max="30" width="20.109375" style="15" bestFit="1" customWidth="1"/>
    <col min="31" max="16384" width="8.6640625" style="15"/>
  </cols>
  <sheetData>
    <row r="1" spans="1:41" ht="22.5" customHeight="1" x14ac:dyDescent="0.3">
      <c r="A1" s="39"/>
      <c r="B1" s="140" t="s">
        <v>173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2"/>
      <c r="Z1" s="6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</row>
    <row r="2" spans="1:41" ht="22.5" customHeight="1" x14ac:dyDescent="0.3">
      <c r="A2" s="39"/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2"/>
      <c r="Z2" s="6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</row>
    <row r="3" spans="1:41" ht="22.5" customHeight="1" thickBot="1" x14ac:dyDescent="0.35">
      <c r="A3" s="13"/>
      <c r="B3" s="143" t="s">
        <v>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70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</row>
    <row r="4" spans="1:41" ht="64.5" customHeight="1" x14ac:dyDescent="0.3">
      <c r="A4" s="131" t="s">
        <v>24</v>
      </c>
      <c r="B4" s="135" t="s">
        <v>25</v>
      </c>
      <c r="C4" s="135" t="s">
        <v>110</v>
      </c>
      <c r="D4" s="133" t="s">
        <v>111</v>
      </c>
      <c r="E4" s="133" t="s">
        <v>2</v>
      </c>
      <c r="F4" s="133" t="s">
        <v>112</v>
      </c>
      <c r="G4" s="133" t="s">
        <v>113</v>
      </c>
      <c r="H4" s="133" t="s">
        <v>114</v>
      </c>
      <c r="I4" s="135" t="s">
        <v>115</v>
      </c>
      <c r="J4" s="145" t="s">
        <v>116</v>
      </c>
      <c r="K4" s="128" t="s">
        <v>3</v>
      </c>
      <c r="L4" s="129" t="s">
        <v>117</v>
      </c>
      <c r="M4" s="129" t="s">
        <v>118</v>
      </c>
      <c r="N4" s="129" t="s">
        <v>119</v>
      </c>
      <c r="O4" s="126" t="s">
        <v>172</v>
      </c>
      <c r="P4" s="126" t="s">
        <v>120</v>
      </c>
      <c r="Q4" s="128" t="s">
        <v>4</v>
      </c>
      <c r="R4" s="128"/>
      <c r="S4" s="128"/>
      <c r="T4" s="128"/>
      <c r="U4" s="128"/>
      <c r="V4" s="128"/>
      <c r="W4" s="128"/>
      <c r="X4" s="133" t="s">
        <v>46</v>
      </c>
      <c r="Y4" s="133"/>
      <c r="Z4" s="124" t="s">
        <v>27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</row>
    <row r="5" spans="1:41" ht="64.5" customHeight="1" x14ac:dyDescent="0.3">
      <c r="A5" s="132"/>
      <c r="B5" s="136"/>
      <c r="C5" s="136"/>
      <c r="D5" s="134"/>
      <c r="E5" s="147"/>
      <c r="F5" s="134"/>
      <c r="G5" s="134"/>
      <c r="H5" s="134"/>
      <c r="I5" s="144"/>
      <c r="J5" s="146"/>
      <c r="K5" s="139"/>
      <c r="L5" s="130"/>
      <c r="M5" s="130"/>
      <c r="N5" s="130"/>
      <c r="O5" s="127"/>
      <c r="P5" s="127"/>
      <c r="Q5" s="137" t="s">
        <v>121</v>
      </c>
      <c r="R5" s="137" t="s">
        <v>122</v>
      </c>
      <c r="S5" s="137" t="s">
        <v>123</v>
      </c>
      <c r="T5" s="137" t="s">
        <v>7</v>
      </c>
      <c r="U5" s="138" t="s">
        <v>124</v>
      </c>
      <c r="V5" s="138" t="s">
        <v>26</v>
      </c>
      <c r="W5" s="138"/>
      <c r="X5" s="134" t="s">
        <v>10</v>
      </c>
      <c r="Y5" s="134" t="s">
        <v>11</v>
      </c>
      <c r="Z5" s="125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</row>
    <row r="6" spans="1:41" s="13" customFormat="1" ht="64.5" customHeight="1" x14ac:dyDescent="0.3">
      <c r="A6" s="132"/>
      <c r="B6" s="136"/>
      <c r="C6" s="136"/>
      <c r="D6" s="134"/>
      <c r="E6" s="147"/>
      <c r="F6" s="134"/>
      <c r="G6" s="134"/>
      <c r="H6" s="134"/>
      <c r="I6" s="144"/>
      <c r="J6" s="146"/>
      <c r="K6" s="139"/>
      <c r="L6" s="130"/>
      <c r="M6" s="130"/>
      <c r="N6" s="130"/>
      <c r="O6" s="127"/>
      <c r="P6" s="127"/>
      <c r="Q6" s="130"/>
      <c r="R6" s="130"/>
      <c r="S6" s="130"/>
      <c r="T6" s="130"/>
      <c r="U6" s="139"/>
      <c r="V6" s="66" t="s">
        <v>8</v>
      </c>
      <c r="W6" s="66" t="s">
        <v>9</v>
      </c>
      <c r="X6" s="134"/>
      <c r="Y6" s="134"/>
      <c r="Z6" s="125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</row>
    <row r="7" spans="1:41" s="14" customFormat="1" ht="64.5" customHeight="1" x14ac:dyDescent="0.3">
      <c r="A7" s="71" t="s">
        <v>195</v>
      </c>
      <c r="B7" s="22">
        <v>10735431008</v>
      </c>
      <c r="C7" s="20">
        <v>2024</v>
      </c>
      <c r="D7" s="20">
        <v>2024</v>
      </c>
      <c r="E7" s="21" t="s">
        <v>55</v>
      </c>
      <c r="F7" s="21" t="s">
        <v>52</v>
      </c>
      <c r="G7" s="21"/>
      <c r="H7" s="21" t="s">
        <v>48</v>
      </c>
      <c r="I7" s="19" t="s">
        <v>176</v>
      </c>
      <c r="J7" s="21" t="s">
        <v>209</v>
      </c>
      <c r="K7" s="25" t="s">
        <v>127</v>
      </c>
      <c r="L7" s="25" t="s">
        <v>50</v>
      </c>
      <c r="M7" s="46">
        <v>1</v>
      </c>
      <c r="N7" s="26" t="s">
        <v>59</v>
      </c>
      <c r="O7" s="47" t="s">
        <v>60</v>
      </c>
      <c r="P7" s="47" t="s">
        <v>48</v>
      </c>
      <c r="Q7" s="59">
        <v>105000</v>
      </c>
      <c r="R7" s="59">
        <v>105000</v>
      </c>
      <c r="S7" s="59">
        <v>105000</v>
      </c>
      <c r="T7" s="58">
        <v>0</v>
      </c>
      <c r="U7" s="61">
        <f>SUM(Q7:T7)</f>
        <v>315000</v>
      </c>
      <c r="V7" s="26"/>
      <c r="W7" s="26"/>
      <c r="X7" s="23"/>
      <c r="Y7" s="23"/>
      <c r="Z7" s="72"/>
      <c r="AA7" s="63"/>
      <c r="AB7" s="57"/>
      <c r="AC7" s="63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</row>
    <row r="8" spans="1:41" s="14" customFormat="1" ht="77.25" customHeight="1" x14ac:dyDescent="0.3">
      <c r="A8" s="163" t="s">
        <v>196</v>
      </c>
      <c r="B8" s="22">
        <v>10735431008</v>
      </c>
      <c r="C8" s="20">
        <v>2024</v>
      </c>
      <c r="D8" s="20">
        <v>2025</v>
      </c>
      <c r="E8" s="26" t="s">
        <v>213</v>
      </c>
      <c r="F8" s="21" t="s">
        <v>52</v>
      </c>
      <c r="G8" s="21"/>
      <c r="H8" s="21" t="s">
        <v>48</v>
      </c>
      <c r="I8" s="19" t="s">
        <v>177</v>
      </c>
      <c r="J8" s="21" t="s">
        <v>63</v>
      </c>
      <c r="K8" s="51" t="s">
        <v>128</v>
      </c>
      <c r="L8" s="51" t="s">
        <v>214</v>
      </c>
      <c r="M8" s="46">
        <v>1</v>
      </c>
      <c r="N8" s="26" t="s">
        <v>59</v>
      </c>
      <c r="O8" s="47" t="s">
        <v>220</v>
      </c>
      <c r="P8" s="47" t="s">
        <v>48</v>
      </c>
      <c r="Q8" s="58">
        <v>0</v>
      </c>
      <c r="R8" s="58">
        <f>300000+80000</f>
        <v>380000</v>
      </c>
      <c r="S8" s="58">
        <f>150000+110000</f>
        <v>260000</v>
      </c>
      <c r="T8" s="58">
        <f>150000+110000+150000+110000+150000+110000</f>
        <v>780000</v>
      </c>
      <c r="U8" s="61">
        <f t="shared" ref="U8" si="0">SUM(Q8:T8)</f>
        <v>1420000</v>
      </c>
      <c r="V8" s="102"/>
      <c r="W8" s="102"/>
      <c r="X8" s="103"/>
      <c r="Y8" s="103"/>
      <c r="Z8" s="104"/>
      <c r="AA8" s="105"/>
      <c r="AB8" s="57"/>
      <c r="AC8" s="63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</row>
    <row r="9" spans="1:41" s="14" customFormat="1" ht="77.25" customHeight="1" x14ac:dyDescent="0.3">
      <c r="A9" s="71" t="s">
        <v>125</v>
      </c>
      <c r="B9" s="22">
        <v>10735431008</v>
      </c>
      <c r="C9" s="20">
        <v>2024</v>
      </c>
      <c r="D9" s="20">
        <v>2024</v>
      </c>
      <c r="E9" s="21" t="s">
        <v>55</v>
      </c>
      <c r="F9" s="21" t="s">
        <v>52</v>
      </c>
      <c r="G9" s="21"/>
      <c r="H9" s="21" t="s">
        <v>48</v>
      </c>
      <c r="I9" s="19" t="s">
        <v>178</v>
      </c>
      <c r="J9" s="21" t="s">
        <v>63</v>
      </c>
      <c r="K9" s="25" t="s">
        <v>97</v>
      </c>
      <c r="L9" s="25" t="s">
        <v>53</v>
      </c>
      <c r="M9" s="46">
        <v>1</v>
      </c>
      <c r="N9" s="26" t="s">
        <v>59</v>
      </c>
      <c r="O9" s="47" t="s">
        <v>60</v>
      </c>
      <c r="P9" s="47" t="s">
        <v>48</v>
      </c>
      <c r="Q9" s="59">
        <v>99930</v>
      </c>
      <c r="R9" s="59">
        <v>99930</v>
      </c>
      <c r="S9" s="59">
        <v>99930</v>
      </c>
      <c r="T9" s="58">
        <v>0</v>
      </c>
      <c r="U9" s="61">
        <f t="shared" ref="U9:U10" si="1">SUM(Q9:T9)</f>
        <v>299790</v>
      </c>
      <c r="V9" s="25"/>
      <c r="W9" s="26"/>
      <c r="X9" s="21"/>
      <c r="Y9" s="21"/>
      <c r="Z9" s="72"/>
      <c r="AA9" s="63"/>
      <c r="AB9" s="57"/>
      <c r="AC9" s="63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</row>
    <row r="10" spans="1:41" s="14" customFormat="1" ht="77.25" customHeight="1" x14ac:dyDescent="0.3">
      <c r="A10" s="71" t="s">
        <v>126</v>
      </c>
      <c r="B10" s="22">
        <v>10735431008</v>
      </c>
      <c r="C10" s="20">
        <v>2024</v>
      </c>
      <c r="D10" s="20">
        <v>2024</v>
      </c>
      <c r="E10" s="21" t="s">
        <v>55</v>
      </c>
      <c r="F10" s="21" t="s">
        <v>52</v>
      </c>
      <c r="G10" s="21"/>
      <c r="H10" s="21" t="s">
        <v>48</v>
      </c>
      <c r="I10" s="19" t="s">
        <v>179</v>
      </c>
      <c r="J10" s="21" t="s">
        <v>63</v>
      </c>
      <c r="K10" s="25" t="s">
        <v>129</v>
      </c>
      <c r="L10" s="25" t="s">
        <v>54</v>
      </c>
      <c r="M10" s="46">
        <v>1</v>
      </c>
      <c r="N10" s="26" t="s">
        <v>59</v>
      </c>
      <c r="O10" s="47" t="s">
        <v>60</v>
      </c>
      <c r="P10" s="47" t="s">
        <v>48</v>
      </c>
      <c r="Q10" s="59">
        <v>580000</v>
      </c>
      <c r="R10" s="59">
        <v>580000</v>
      </c>
      <c r="S10" s="59">
        <v>580000</v>
      </c>
      <c r="T10" s="58">
        <v>0</v>
      </c>
      <c r="U10" s="61">
        <f t="shared" si="1"/>
        <v>1740000</v>
      </c>
      <c r="V10" s="26"/>
      <c r="W10" s="26"/>
      <c r="X10" s="21"/>
      <c r="Y10" s="21"/>
      <c r="Z10" s="72"/>
      <c r="AA10" s="63"/>
      <c r="AB10" s="57"/>
      <c r="AC10" s="63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</row>
    <row r="11" spans="1:41" s="14" customFormat="1" ht="77.25" customHeight="1" x14ac:dyDescent="0.3">
      <c r="A11" s="71" t="s">
        <v>200</v>
      </c>
      <c r="B11" s="22">
        <v>10735431008</v>
      </c>
      <c r="C11" s="20">
        <v>2024</v>
      </c>
      <c r="D11" s="20">
        <v>2024</v>
      </c>
      <c r="E11" s="21" t="s">
        <v>55</v>
      </c>
      <c r="F11" s="21" t="s">
        <v>48</v>
      </c>
      <c r="G11" s="21"/>
      <c r="H11" s="21" t="s">
        <v>48</v>
      </c>
      <c r="I11" s="19" t="s">
        <v>56</v>
      </c>
      <c r="J11" s="21" t="s">
        <v>49</v>
      </c>
      <c r="K11" s="26" t="s">
        <v>57</v>
      </c>
      <c r="L11" s="25" t="s">
        <v>58</v>
      </c>
      <c r="M11" s="46">
        <v>1</v>
      </c>
      <c r="N11" s="26" t="s">
        <v>59</v>
      </c>
      <c r="O11" s="47" t="s">
        <v>60</v>
      </c>
      <c r="P11" s="47" t="s">
        <v>48</v>
      </c>
      <c r="Q11" s="59">
        <v>50000</v>
      </c>
      <c r="R11" s="59">
        <v>50000</v>
      </c>
      <c r="S11" s="59">
        <v>50000</v>
      </c>
      <c r="T11" s="58">
        <v>150000</v>
      </c>
      <c r="U11" s="61">
        <f>SUM(Q11:T11)</f>
        <v>300000</v>
      </c>
      <c r="V11" s="26"/>
      <c r="W11" s="26"/>
      <c r="X11" s="21"/>
      <c r="Y11" s="21"/>
      <c r="Z11" s="7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</row>
    <row r="12" spans="1:41" s="14" customFormat="1" ht="77.25" customHeight="1" x14ac:dyDescent="0.3">
      <c r="A12" s="71" t="s">
        <v>197</v>
      </c>
      <c r="B12" s="22">
        <v>10735431008</v>
      </c>
      <c r="C12" s="20">
        <v>2024</v>
      </c>
      <c r="D12" s="20">
        <v>2024</v>
      </c>
      <c r="E12" s="21" t="s">
        <v>55</v>
      </c>
      <c r="F12" s="21" t="s">
        <v>48</v>
      </c>
      <c r="G12" s="21"/>
      <c r="H12" s="21" t="s">
        <v>48</v>
      </c>
      <c r="I12" s="19" t="s">
        <v>56</v>
      </c>
      <c r="J12" s="21" t="s">
        <v>49</v>
      </c>
      <c r="K12" s="26" t="s">
        <v>61</v>
      </c>
      <c r="L12" s="25" t="s">
        <v>62</v>
      </c>
      <c r="M12" s="46">
        <v>1</v>
      </c>
      <c r="N12" s="26" t="s">
        <v>59</v>
      </c>
      <c r="O12" s="47" t="s">
        <v>60</v>
      </c>
      <c r="P12" s="47" t="s">
        <v>48</v>
      </c>
      <c r="Q12" s="59">
        <v>320000</v>
      </c>
      <c r="R12" s="59">
        <v>30000</v>
      </c>
      <c r="S12" s="59">
        <v>25000</v>
      </c>
      <c r="T12" s="58">
        <v>0</v>
      </c>
      <c r="U12" s="61">
        <f t="shared" ref="U12:U38" si="2">SUM(Q12:T12)</f>
        <v>375000</v>
      </c>
      <c r="V12" s="26"/>
      <c r="W12" s="26"/>
      <c r="X12" s="21"/>
      <c r="Y12" s="21"/>
      <c r="Z12" s="7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</row>
    <row r="13" spans="1:41" s="14" customFormat="1" ht="77.25" customHeight="1" x14ac:dyDescent="0.3">
      <c r="A13" s="71" t="s">
        <v>198</v>
      </c>
      <c r="B13" s="22">
        <v>10735431008</v>
      </c>
      <c r="C13" s="20">
        <v>2025</v>
      </c>
      <c r="D13" s="20">
        <v>2025</v>
      </c>
      <c r="E13" s="21" t="s">
        <v>55</v>
      </c>
      <c r="F13" s="21" t="s">
        <v>48</v>
      </c>
      <c r="G13" s="21"/>
      <c r="H13" s="21" t="s">
        <v>48</v>
      </c>
      <c r="I13" s="19" t="s">
        <v>56</v>
      </c>
      <c r="J13" s="21" t="s">
        <v>63</v>
      </c>
      <c r="K13" s="26" t="s">
        <v>64</v>
      </c>
      <c r="L13" s="25" t="s">
        <v>65</v>
      </c>
      <c r="M13" s="46">
        <v>1</v>
      </c>
      <c r="N13" s="26" t="s">
        <v>59</v>
      </c>
      <c r="O13" s="47" t="s">
        <v>60</v>
      </c>
      <c r="P13" s="47" t="s">
        <v>48</v>
      </c>
      <c r="Q13" s="59">
        <v>0</v>
      </c>
      <c r="R13" s="59">
        <v>50000</v>
      </c>
      <c r="S13" s="59">
        <v>50000</v>
      </c>
      <c r="T13" s="58">
        <v>50000</v>
      </c>
      <c r="U13" s="61">
        <f t="shared" si="2"/>
        <v>150000</v>
      </c>
      <c r="V13" s="26"/>
      <c r="W13" s="26"/>
      <c r="X13" s="21"/>
      <c r="Y13" s="21"/>
      <c r="Z13" s="7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</row>
    <row r="14" spans="1:41" s="14" customFormat="1" ht="77.25" customHeight="1" x14ac:dyDescent="0.3">
      <c r="A14" s="71" t="s">
        <v>199</v>
      </c>
      <c r="B14" s="22">
        <v>10735431008</v>
      </c>
      <c r="C14" s="20">
        <v>2024</v>
      </c>
      <c r="D14" s="20">
        <v>2024</v>
      </c>
      <c r="E14" s="21" t="s">
        <v>55</v>
      </c>
      <c r="F14" s="21" t="s">
        <v>48</v>
      </c>
      <c r="G14" s="21"/>
      <c r="H14" s="21" t="s">
        <v>48</v>
      </c>
      <c r="I14" s="19" t="s">
        <v>56</v>
      </c>
      <c r="J14" s="21" t="s">
        <v>63</v>
      </c>
      <c r="K14" s="26" t="s">
        <v>66</v>
      </c>
      <c r="L14" s="25" t="s">
        <v>67</v>
      </c>
      <c r="M14" s="46">
        <v>1</v>
      </c>
      <c r="N14" s="26" t="s">
        <v>59</v>
      </c>
      <c r="O14" s="47" t="s">
        <v>60</v>
      </c>
      <c r="P14" s="47" t="s">
        <v>48</v>
      </c>
      <c r="Q14" s="59">
        <v>37500</v>
      </c>
      <c r="R14" s="59">
        <v>50000</v>
      </c>
      <c r="S14" s="59">
        <v>50000</v>
      </c>
      <c r="T14" s="58">
        <v>12500</v>
      </c>
      <c r="U14" s="61">
        <f t="shared" si="2"/>
        <v>150000</v>
      </c>
      <c r="V14" s="26"/>
      <c r="W14" s="26"/>
      <c r="X14" s="21"/>
      <c r="Y14" s="21"/>
      <c r="Z14" s="7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</row>
    <row r="15" spans="1:41" s="38" customFormat="1" ht="77.25" customHeight="1" x14ac:dyDescent="0.3">
      <c r="A15" s="71" t="s">
        <v>180</v>
      </c>
      <c r="B15" s="22">
        <v>10735431008</v>
      </c>
      <c r="C15" s="20">
        <v>2024</v>
      </c>
      <c r="D15" s="20">
        <v>2024</v>
      </c>
      <c r="E15" s="20" t="s">
        <v>55</v>
      </c>
      <c r="F15" s="20" t="s">
        <v>48</v>
      </c>
      <c r="G15" s="21"/>
      <c r="H15" s="21" t="s">
        <v>48</v>
      </c>
      <c r="I15" s="21" t="s">
        <v>56</v>
      </c>
      <c r="J15" s="21" t="s">
        <v>63</v>
      </c>
      <c r="K15" s="26" t="s">
        <v>66</v>
      </c>
      <c r="L15" s="25" t="s">
        <v>171</v>
      </c>
      <c r="M15" s="46">
        <v>1</v>
      </c>
      <c r="N15" s="25" t="s">
        <v>59</v>
      </c>
      <c r="O15" s="46">
        <v>36</v>
      </c>
      <c r="P15" s="26" t="s">
        <v>48</v>
      </c>
      <c r="Q15" s="59">
        <v>50000</v>
      </c>
      <c r="R15" s="59">
        <v>66666.67</v>
      </c>
      <c r="S15" s="59">
        <v>66666.67</v>
      </c>
      <c r="T15" s="58">
        <v>16666.66</v>
      </c>
      <c r="U15" s="61">
        <f t="shared" si="2"/>
        <v>200000</v>
      </c>
      <c r="V15" s="26"/>
      <c r="W15" s="26"/>
      <c r="X15" s="21"/>
      <c r="Y15" s="21"/>
      <c r="Z15" s="7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</row>
    <row r="16" spans="1:41" s="38" customFormat="1" ht="77.25" customHeight="1" x14ac:dyDescent="0.3">
      <c r="A16" s="71" t="s">
        <v>181</v>
      </c>
      <c r="B16" s="22">
        <v>10735431008</v>
      </c>
      <c r="C16" s="20">
        <v>2024</v>
      </c>
      <c r="D16" s="20">
        <v>2024</v>
      </c>
      <c r="E16" s="20" t="s">
        <v>55</v>
      </c>
      <c r="F16" s="20" t="s">
        <v>48</v>
      </c>
      <c r="G16" s="21"/>
      <c r="H16" s="21" t="s">
        <v>52</v>
      </c>
      <c r="I16" s="21" t="s">
        <v>56</v>
      </c>
      <c r="J16" s="21" t="s">
        <v>63</v>
      </c>
      <c r="K16" s="26" t="s">
        <v>61</v>
      </c>
      <c r="L16" s="25" t="s">
        <v>168</v>
      </c>
      <c r="M16" s="46">
        <v>1</v>
      </c>
      <c r="N16" s="25" t="s">
        <v>59</v>
      </c>
      <c r="O16" s="46">
        <v>36</v>
      </c>
      <c r="P16" s="26" t="s">
        <v>48</v>
      </c>
      <c r="Q16" s="59">
        <v>100000</v>
      </c>
      <c r="R16" s="59">
        <v>113333.33</v>
      </c>
      <c r="S16" s="59">
        <v>113333.33</v>
      </c>
      <c r="T16" s="58">
        <v>13333.34</v>
      </c>
      <c r="U16" s="61">
        <f t="shared" si="2"/>
        <v>340000.00000000006</v>
      </c>
      <c r="V16" s="26"/>
      <c r="W16" s="26"/>
      <c r="X16" s="21"/>
      <c r="Y16" s="21"/>
      <c r="Z16" s="7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</row>
    <row r="17" spans="1:41" s="38" customFormat="1" ht="77.25" customHeight="1" x14ac:dyDescent="0.3">
      <c r="A17" s="71" t="s">
        <v>182</v>
      </c>
      <c r="B17" s="22">
        <v>10735431008</v>
      </c>
      <c r="C17" s="20">
        <v>2024</v>
      </c>
      <c r="D17" s="20">
        <v>2024</v>
      </c>
      <c r="E17" s="20" t="s">
        <v>55</v>
      </c>
      <c r="F17" s="20" t="s">
        <v>48</v>
      </c>
      <c r="G17" s="21"/>
      <c r="H17" s="21" t="s">
        <v>48</v>
      </c>
      <c r="I17" s="21" t="s">
        <v>56</v>
      </c>
      <c r="J17" s="21" t="s">
        <v>63</v>
      </c>
      <c r="K17" s="26" t="s">
        <v>89</v>
      </c>
      <c r="L17" s="25" t="s">
        <v>90</v>
      </c>
      <c r="M17" s="46">
        <v>1</v>
      </c>
      <c r="N17" s="25" t="s">
        <v>59</v>
      </c>
      <c r="O17" s="46">
        <v>36</v>
      </c>
      <c r="P17" s="26" t="s">
        <v>48</v>
      </c>
      <c r="Q17" s="59">
        <v>75000</v>
      </c>
      <c r="R17" s="59">
        <v>150000</v>
      </c>
      <c r="S17" s="59">
        <v>150000</v>
      </c>
      <c r="T17" s="58">
        <v>0</v>
      </c>
      <c r="U17" s="61">
        <f t="shared" si="2"/>
        <v>375000</v>
      </c>
      <c r="V17" s="26"/>
      <c r="W17" s="26"/>
      <c r="X17" s="21"/>
      <c r="Y17" s="21"/>
      <c r="Z17" s="7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</row>
    <row r="18" spans="1:41" s="38" customFormat="1" ht="77.25" customHeight="1" x14ac:dyDescent="0.3">
      <c r="A18" s="71" t="s">
        <v>183</v>
      </c>
      <c r="B18" s="22">
        <v>10735431008</v>
      </c>
      <c r="C18" s="20">
        <v>2024</v>
      </c>
      <c r="D18" s="20">
        <v>2024</v>
      </c>
      <c r="E18" s="20" t="s">
        <v>55</v>
      </c>
      <c r="F18" s="20" t="s">
        <v>48</v>
      </c>
      <c r="G18" s="21"/>
      <c r="H18" s="21" t="s">
        <v>48</v>
      </c>
      <c r="I18" s="21" t="s">
        <v>56</v>
      </c>
      <c r="J18" s="21" t="s">
        <v>63</v>
      </c>
      <c r="K18" s="26" t="s">
        <v>89</v>
      </c>
      <c r="L18" s="25" t="s">
        <v>91</v>
      </c>
      <c r="M18" s="46">
        <v>1</v>
      </c>
      <c r="N18" s="25" t="s">
        <v>59</v>
      </c>
      <c r="O18" s="46">
        <v>36</v>
      </c>
      <c r="P18" s="26" t="s">
        <v>48</v>
      </c>
      <c r="Q18" s="59" t="s">
        <v>169</v>
      </c>
      <c r="R18" s="59" t="s">
        <v>170</v>
      </c>
      <c r="S18" s="59">
        <v>340000</v>
      </c>
      <c r="T18" s="58">
        <v>0</v>
      </c>
      <c r="U18" s="61">
        <f t="shared" si="2"/>
        <v>340000</v>
      </c>
      <c r="V18" s="26"/>
      <c r="W18" s="26"/>
      <c r="X18" s="21"/>
      <c r="Y18" s="21"/>
      <c r="Z18" s="7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</row>
    <row r="19" spans="1:41" s="14" customFormat="1" ht="77.25" customHeight="1" x14ac:dyDescent="0.3">
      <c r="A19" s="71" t="s">
        <v>68</v>
      </c>
      <c r="B19" s="22">
        <v>10735431008</v>
      </c>
      <c r="C19" s="20">
        <v>2023</v>
      </c>
      <c r="D19" s="20">
        <v>2024</v>
      </c>
      <c r="E19" s="21" t="s">
        <v>69</v>
      </c>
      <c r="F19" s="21" t="s">
        <v>52</v>
      </c>
      <c r="G19" s="21"/>
      <c r="H19" s="21" t="s">
        <v>52</v>
      </c>
      <c r="I19" s="19" t="s">
        <v>70</v>
      </c>
      <c r="J19" s="21" t="s">
        <v>63</v>
      </c>
      <c r="K19" s="26" t="s">
        <v>71</v>
      </c>
      <c r="L19" s="25" t="s">
        <v>72</v>
      </c>
      <c r="M19" s="46">
        <v>1</v>
      </c>
      <c r="N19" s="26" t="s">
        <v>59</v>
      </c>
      <c r="O19" s="47">
        <v>6</v>
      </c>
      <c r="P19" s="47" t="s">
        <v>48</v>
      </c>
      <c r="Q19" s="59">
        <v>250203.1</v>
      </c>
      <c r="R19" s="59">
        <v>0</v>
      </c>
      <c r="S19" s="59">
        <v>0</v>
      </c>
      <c r="T19" s="58">
        <v>0</v>
      </c>
      <c r="U19" s="61">
        <f t="shared" si="2"/>
        <v>250203.1</v>
      </c>
      <c r="V19" s="26"/>
      <c r="W19" s="26"/>
      <c r="X19" s="21"/>
      <c r="Y19" s="21"/>
      <c r="Z19" s="7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</row>
    <row r="20" spans="1:41" s="14" customFormat="1" ht="77.25" customHeight="1" x14ac:dyDescent="0.3">
      <c r="A20" s="71" t="s">
        <v>73</v>
      </c>
      <c r="B20" s="22">
        <v>10735431008</v>
      </c>
      <c r="C20" s="20">
        <v>2023</v>
      </c>
      <c r="D20" s="20">
        <v>2024</v>
      </c>
      <c r="E20" s="21" t="s">
        <v>69</v>
      </c>
      <c r="F20" s="21" t="s">
        <v>52</v>
      </c>
      <c r="G20" s="21"/>
      <c r="H20" s="21" t="s">
        <v>52</v>
      </c>
      <c r="I20" s="19" t="s">
        <v>70</v>
      </c>
      <c r="J20" s="21" t="s">
        <v>63</v>
      </c>
      <c r="K20" s="26" t="s">
        <v>74</v>
      </c>
      <c r="L20" s="25" t="s">
        <v>75</v>
      </c>
      <c r="M20" s="46">
        <v>1</v>
      </c>
      <c r="N20" s="26" t="s">
        <v>59</v>
      </c>
      <c r="O20" s="47">
        <v>36</v>
      </c>
      <c r="P20" s="47" t="s">
        <v>48</v>
      </c>
      <c r="Q20" s="59">
        <v>286885.25</v>
      </c>
      <c r="R20" s="59">
        <v>231663.35999999999</v>
      </c>
      <c r="S20" s="59">
        <v>40983.61</v>
      </c>
      <c r="T20" s="58">
        <v>0</v>
      </c>
      <c r="U20" s="61">
        <f t="shared" si="2"/>
        <v>559532.22</v>
      </c>
      <c r="V20" s="26"/>
      <c r="W20" s="26"/>
      <c r="X20" s="21"/>
      <c r="Y20" s="21"/>
      <c r="Z20" s="72"/>
      <c r="AA20" s="42"/>
      <c r="AB20" s="37"/>
      <c r="AC20" s="37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</row>
    <row r="21" spans="1:41" s="14" customFormat="1" ht="77.25" customHeight="1" x14ac:dyDescent="0.3">
      <c r="A21" s="71" t="s">
        <v>76</v>
      </c>
      <c r="B21" s="22">
        <v>10735431008</v>
      </c>
      <c r="C21" s="20">
        <v>2023</v>
      </c>
      <c r="D21" s="20">
        <v>2024</v>
      </c>
      <c r="E21" s="21" t="s">
        <v>69</v>
      </c>
      <c r="F21" s="21" t="s">
        <v>52</v>
      </c>
      <c r="G21" s="21"/>
      <c r="H21" s="21" t="s">
        <v>52</v>
      </c>
      <c r="I21" s="19" t="s">
        <v>70</v>
      </c>
      <c r="J21" s="21" t="s">
        <v>63</v>
      </c>
      <c r="K21" s="26" t="s">
        <v>77</v>
      </c>
      <c r="L21" s="25" t="s">
        <v>78</v>
      </c>
      <c r="M21" s="46">
        <v>1</v>
      </c>
      <c r="N21" s="26" t="s">
        <v>59</v>
      </c>
      <c r="O21" s="47">
        <v>24</v>
      </c>
      <c r="P21" s="47" t="s">
        <v>48</v>
      </c>
      <c r="Q21" s="59">
        <v>84582.57</v>
      </c>
      <c r="R21" s="59">
        <v>169165.13</v>
      </c>
      <c r="S21" s="59">
        <v>0</v>
      </c>
      <c r="T21" s="58">
        <v>0</v>
      </c>
      <c r="U21" s="61">
        <f t="shared" si="2"/>
        <v>253747.7</v>
      </c>
      <c r="V21" s="26"/>
      <c r="W21" s="26"/>
      <c r="X21" s="21"/>
      <c r="Y21" s="21"/>
      <c r="Z21" s="72"/>
      <c r="AA21" s="42"/>
      <c r="AB21" s="37"/>
      <c r="AC21" s="37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</row>
    <row r="22" spans="1:41" s="14" customFormat="1" ht="77.25" customHeight="1" x14ac:dyDescent="0.3">
      <c r="A22" s="71" t="s">
        <v>80</v>
      </c>
      <c r="B22" s="22">
        <v>10735431008</v>
      </c>
      <c r="C22" s="20">
        <v>2023</v>
      </c>
      <c r="D22" s="20">
        <v>2024</v>
      </c>
      <c r="E22" s="21" t="s">
        <v>81</v>
      </c>
      <c r="F22" s="21" t="s">
        <v>52</v>
      </c>
      <c r="G22" s="21"/>
      <c r="H22" s="21" t="s">
        <v>52</v>
      </c>
      <c r="I22" s="19" t="s">
        <v>56</v>
      </c>
      <c r="J22" s="21" t="s">
        <v>49</v>
      </c>
      <c r="K22" s="26" t="s">
        <v>82</v>
      </c>
      <c r="L22" s="25" t="s">
        <v>83</v>
      </c>
      <c r="M22" s="46">
        <v>1</v>
      </c>
      <c r="N22" s="26" t="s">
        <v>59</v>
      </c>
      <c r="O22" s="47">
        <v>12</v>
      </c>
      <c r="P22" s="47" t="s">
        <v>48</v>
      </c>
      <c r="Q22" s="59">
        <v>140000</v>
      </c>
      <c r="R22" s="59">
        <v>0</v>
      </c>
      <c r="S22" s="59">
        <v>0</v>
      </c>
      <c r="T22" s="58">
        <v>0</v>
      </c>
      <c r="U22" s="61">
        <f t="shared" si="2"/>
        <v>140000</v>
      </c>
      <c r="V22" s="26"/>
      <c r="W22" s="26"/>
      <c r="X22" s="21"/>
      <c r="Y22" s="21"/>
      <c r="Z22" s="72"/>
      <c r="AA22" s="42"/>
      <c r="AB22" s="37"/>
      <c r="AC22" s="37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</row>
    <row r="23" spans="1:41" s="14" customFormat="1" ht="135.6" customHeight="1" x14ac:dyDescent="0.3">
      <c r="A23" s="71" t="s">
        <v>84</v>
      </c>
      <c r="B23" s="22">
        <v>10735431008</v>
      </c>
      <c r="C23" s="20">
        <v>2023</v>
      </c>
      <c r="D23" s="20">
        <v>2024</v>
      </c>
      <c r="E23" s="21" t="s">
        <v>81</v>
      </c>
      <c r="F23" s="21" t="s">
        <v>52</v>
      </c>
      <c r="G23" s="21"/>
      <c r="H23" s="21" t="s">
        <v>52</v>
      </c>
      <c r="I23" s="19" t="s">
        <v>56</v>
      </c>
      <c r="J23" s="21" t="s">
        <v>63</v>
      </c>
      <c r="K23" s="26" t="s">
        <v>85</v>
      </c>
      <c r="L23" s="25" t="s">
        <v>86</v>
      </c>
      <c r="M23" s="46">
        <v>1</v>
      </c>
      <c r="N23" s="26" t="s">
        <v>59</v>
      </c>
      <c r="O23" s="47">
        <v>12</v>
      </c>
      <c r="P23" s="47" t="s">
        <v>48</v>
      </c>
      <c r="Q23" s="59">
        <v>481264.64000000001</v>
      </c>
      <c r="R23" s="59">
        <v>0</v>
      </c>
      <c r="S23" s="59">
        <v>0</v>
      </c>
      <c r="T23" s="58">
        <v>0</v>
      </c>
      <c r="U23" s="61">
        <f t="shared" si="2"/>
        <v>481264.64000000001</v>
      </c>
      <c r="V23" s="26"/>
      <c r="W23" s="26"/>
      <c r="X23" s="21"/>
      <c r="Y23" s="21"/>
      <c r="Z23" s="7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</row>
    <row r="24" spans="1:41" s="14" customFormat="1" ht="77.25" customHeight="1" x14ac:dyDescent="0.3">
      <c r="A24" s="71" t="s">
        <v>87</v>
      </c>
      <c r="B24" s="22">
        <v>10735431008</v>
      </c>
      <c r="C24" s="20">
        <v>2023</v>
      </c>
      <c r="D24" s="20">
        <v>2024</v>
      </c>
      <c r="E24" s="21" t="s">
        <v>81</v>
      </c>
      <c r="F24" s="21" t="s">
        <v>52</v>
      </c>
      <c r="G24" s="21"/>
      <c r="H24" s="21" t="s">
        <v>52</v>
      </c>
      <c r="I24" s="19" t="s">
        <v>56</v>
      </c>
      <c r="J24" s="21" t="s">
        <v>63</v>
      </c>
      <c r="K24" s="26" t="s">
        <v>85</v>
      </c>
      <c r="L24" s="25" t="s">
        <v>88</v>
      </c>
      <c r="M24" s="46">
        <v>1</v>
      </c>
      <c r="N24" s="26" t="s">
        <v>59</v>
      </c>
      <c r="O24" s="47">
        <v>24</v>
      </c>
      <c r="P24" s="47" t="s">
        <v>48</v>
      </c>
      <c r="Q24" s="59">
        <v>214500</v>
      </c>
      <c r="R24" s="59">
        <v>0</v>
      </c>
      <c r="S24" s="59">
        <v>0</v>
      </c>
      <c r="T24" s="58">
        <v>0</v>
      </c>
      <c r="U24" s="61">
        <f t="shared" si="2"/>
        <v>214500</v>
      </c>
      <c r="V24" s="26"/>
      <c r="W24" s="26"/>
      <c r="X24" s="21"/>
      <c r="Y24" s="21"/>
      <c r="Z24" s="72"/>
      <c r="AA24" s="42"/>
      <c r="AB24" s="37"/>
      <c r="AC24" s="37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</row>
    <row r="25" spans="1:41" s="14" customFormat="1" ht="77.25" customHeight="1" x14ac:dyDescent="0.3">
      <c r="A25" s="71" t="s">
        <v>184</v>
      </c>
      <c r="B25" s="22">
        <v>10735431008</v>
      </c>
      <c r="C25" s="20">
        <v>2024</v>
      </c>
      <c r="D25" s="20">
        <v>2024</v>
      </c>
      <c r="E25" s="21" t="s">
        <v>55</v>
      </c>
      <c r="F25" s="21" t="s">
        <v>48</v>
      </c>
      <c r="G25" s="21"/>
      <c r="H25" s="21" t="s">
        <v>48</v>
      </c>
      <c r="I25" s="19" t="s">
        <v>56</v>
      </c>
      <c r="J25" s="21" t="s">
        <v>49</v>
      </c>
      <c r="K25" s="26" t="s">
        <v>92</v>
      </c>
      <c r="L25" s="25" t="s">
        <v>93</v>
      </c>
      <c r="M25" s="46">
        <v>1</v>
      </c>
      <c r="N25" s="26" t="s">
        <v>59</v>
      </c>
      <c r="O25" s="47" t="s">
        <v>94</v>
      </c>
      <c r="P25" s="47" t="s">
        <v>48</v>
      </c>
      <c r="Q25" s="59">
        <v>1369197.9016393442</v>
      </c>
      <c r="R25" s="59">
        <v>2537529.204918033</v>
      </c>
      <c r="S25" s="59">
        <v>0</v>
      </c>
      <c r="T25" s="58">
        <v>0</v>
      </c>
      <c r="U25" s="61">
        <f t="shared" si="2"/>
        <v>3906727.1065573771</v>
      </c>
      <c r="V25" s="26"/>
      <c r="W25" s="26"/>
      <c r="X25" s="21"/>
      <c r="Y25" s="21"/>
      <c r="Z25" s="7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</row>
    <row r="26" spans="1:41" s="14" customFormat="1" ht="77.25" customHeight="1" x14ac:dyDescent="0.3">
      <c r="A26" s="71" t="s">
        <v>202</v>
      </c>
      <c r="B26" s="22">
        <v>10735431008</v>
      </c>
      <c r="C26" s="20">
        <v>2024</v>
      </c>
      <c r="D26" s="20">
        <v>2024</v>
      </c>
      <c r="E26" s="21" t="s">
        <v>55</v>
      </c>
      <c r="F26" s="21" t="s">
        <v>48</v>
      </c>
      <c r="G26" s="21"/>
      <c r="H26" s="21" t="s">
        <v>48</v>
      </c>
      <c r="I26" s="19" t="s">
        <v>56</v>
      </c>
      <c r="J26" s="21" t="s">
        <v>63</v>
      </c>
      <c r="K26" s="26" t="s">
        <v>95</v>
      </c>
      <c r="L26" s="25" t="s">
        <v>96</v>
      </c>
      <c r="M26" s="46">
        <v>1</v>
      </c>
      <c r="N26" s="26" t="s">
        <v>59</v>
      </c>
      <c r="O26" s="47" t="s">
        <v>94</v>
      </c>
      <c r="P26" s="47" t="s">
        <v>48</v>
      </c>
      <c r="Q26" s="59">
        <v>270146.36065573769</v>
      </c>
      <c r="R26" s="59">
        <v>163934.42622950819</v>
      </c>
      <c r="S26" s="59">
        <v>0</v>
      </c>
      <c r="T26" s="58">
        <v>0</v>
      </c>
      <c r="U26" s="61">
        <f t="shared" si="2"/>
        <v>434080.78688524588</v>
      </c>
      <c r="V26" s="26"/>
      <c r="W26" s="26"/>
      <c r="X26" s="21"/>
      <c r="Y26" s="21"/>
      <c r="Z26" s="7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</row>
    <row r="27" spans="1:41" s="14" customFormat="1" ht="77.25" customHeight="1" x14ac:dyDescent="0.3">
      <c r="A27" s="71" t="s">
        <v>185</v>
      </c>
      <c r="B27" s="22">
        <v>10735431008</v>
      </c>
      <c r="C27" s="20">
        <v>2024</v>
      </c>
      <c r="D27" s="20">
        <v>2024</v>
      </c>
      <c r="E27" s="21" t="s">
        <v>55</v>
      </c>
      <c r="F27" s="21" t="s">
        <v>48</v>
      </c>
      <c r="G27" s="21"/>
      <c r="H27" s="21" t="s">
        <v>48</v>
      </c>
      <c r="I27" s="19" t="s">
        <v>56</v>
      </c>
      <c r="J27" s="21" t="s">
        <v>63</v>
      </c>
      <c r="K27" s="26" t="s">
        <v>97</v>
      </c>
      <c r="L27" s="25" t="s">
        <v>98</v>
      </c>
      <c r="M27" s="46">
        <v>1</v>
      </c>
      <c r="N27" s="26" t="s">
        <v>59</v>
      </c>
      <c r="O27" s="47" t="s">
        <v>51</v>
      </c>
      <c r="P27" s="47" t="s">
        <v>48</v>
      </c>
      <c r="Q27" s="59">
        <v>300000</v>
      </c>
      <c r="R27" s="59">
        <v>0</v>
      </c>
      <c r="S27" s="59">
        <v>0</v>
      </c>
      <c r="T27" s="58">
        <v>0</v>
      </c>
      <c r="U27" s="61">
        <f t="shared" si="2"/>
        <v>300000</v>
      </c>
      <c r="V27" s="26"/>
      <c r="W27" s="26"/>
      <c r="X27" s="21"/>
      <c r="Y27" s="21"/>
      <c r="Z27" s="7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</row>
    <row r="28" spans="1:41" s="14" customFormat="1" ht="77.25" customHeight="1" x14ac:dyDescent="0.3">
      <c r="A28" s="71" t="s">
        <v>187</v>
      </c>
      <c r="B28" s="22">
        <v>10735431008</v>
      </c>
      <c r="C28" s="20">
        <v>2024</v>
      </c>
      <c r="D28" s="20">
        <v>2024</v>
      </c>
      <c r="E28" s="21" t="s">
        <v>99</v>
      </c>
      <c r="F28" s="21" t="s">
        <v>52</v>
      </c>
      <c r="G28" s="21"/>
      <c r="H28" s="21" t="s">
        <v>52</v>
      </c>
      <c r="I28" s="19" t="s">
        <v>56</v>
      </c>
      <c r="J28" s="21" t="s">
        <v>49</v>
      </c>
      <c r="K28" s="26" t="s">
        <v>100</v>
      </c>
      <c r="L28" s="25" t="s">
        <v>101</v>
      </c>
      <c r="M28" s="46">
        <v>1</v>
      </c>
      <c r="N28" s="26" t="s">
        <v>59</v>
      </c>
      <c r="O28" s="47">
        <v>24</v>
      </c>
      <c r="P28" s="47" t="s">
        <v>48</v>
      </c>
      <c r="Q28" s="59">
        <v>1639344.26</v>
      </c>
      <c r="R28" s="59">
        <v>1639344.26</v>
      </c>
      <c r="S28" s="59">
        <v>0</v>
      </c>
      <c r="T28" s="58">
        <v>0</v>
      </c>
      <c r="U28" s="61">
        <f t="shared" si="2"/>
        <v>3278688.52</v>
      </c>
      <c r="V28" s="26"/>
      <c r="W28" s="26"/>
      <c r="X28" s="21"/>
      <c r="Y28" s="21"/>
      <c r="Z28" s="72"/>
      <c r="AA28" s="42"/>
      <c r="AB28" s="37"/>
      <c r="AC28" s="37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</row>
    <row r="29" spans="1:41" s="14" customFormat="1" ht="77.25" customHeight="1" x14ac:dyDescent="0.3">
      <c r="A29" s="71" t="s">
        <v>186</v>
      </c>
      <c r="B29" s="22">
        <v>10735431008</v>
      </c>
      <c r="C29" s="20">
        <v>2024</v>
      </c>
      <c r="D29" s="20">
        <v>2024</v>
      </c>
      <c r="E29" s="21" t="s">
        <v>99</v>
      </c>
      <c r="F29" s="21" t="s">
        <v>52</v>
      </c>
      <c r="G29" s="21"/>
      <c r="H29" s="21" t="s">
        <v>52</v>
      </c>
      <c r="I29" s="19" t="s">
        <v>56</v>
      </c>
      <c r="J29" s="21" t="s">
        <v>63</v>
      </c>
      <c r="K29" s="26" t="s">
        <v>77</v>
      </c>
      <c r="L29" s="25" t="s">
        <v>102</v>
      </c>
      <c r="M29" s="46">
        <v>1</v>
      </c>
      <c r="N29" s="26" t="s">
        <v>59</v>
      </c>
      <c r="O29" s="47">
        <v>12</v>
      </c>
      <c r="P29" s="47" t="s">
        <v>48</v>
      </c>
      <c r="Q29" s="59">
        <v>409836.07</v>
      </c>
      <c r="R29" s="59">
        <v>0</v>
      </c>
      <c r="S29" s="59">
        <v>0</v>
      </c>
      <c r="T29" s="58">
        <v>0</v>
      </c>
      <c r="U29" s="61">
        <f t="shared" si="2"/>
        <v>409836.07</v>
      </c>
      <c r="V29" s="26"/>
      <c r="W29" s="26"/>
      <c r="X29" s="21"/>
      <c r="Y29" s="21"/>
      <c r="Z29" s="72"/>
      <c r="AA29" s="42"/>
      <c r="AB29" s="42"/>
      <c r="AC29" s="37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</row>
    <row r="30" spans="1:41" s="24" customFormat="1" ht="120" customHeight="1" x14ac:dyDescent="0.3">
      <c r="A30" s="71" t="s">
        <v>132</v>
      </c>
      <c r="B30" s="22">
        <v>10735431008</v>
      </c>
      <c r="C30" s="27">
        <v>2023</v>
      </c>
      <c r="D30" s="27">
        <v>2024</v>
      </c>
      <c r="E30" s="67" t="s">
        <v>55</v>
      </c>
      <c r="F30" s="67" t="s">
        <v>52</v>
      </c>
      <c r="G30" s="67"/>
      <c r="H30" s="67" t="s">
        <v>52</v>
      </c>
      <c r="I30" s="67" t="s">
        <v>56</v>
      </c>
      <c r="J30" s="67" t="s">
        <v>63</v>
      </c>
      <c r="K30" s="25" t="s">
        <v>131</v>
      </c>
      <c r="L30" s="68" t="s">
        <v>133</v>
      </c>
      <c r="M30" s="68">
        <v>1</v>
      </c>
      <c r="N30" s="25" t="s">
        <v>105</v>
      </c>
      <c r="O30" s="25">
        <v>36</v>
      </c>
      <c r="P30" s="25" t="s">
        <v>130</v>
      </c>
      <c r="Q30" s="59">
        <v>80000</v>
      </c>
      <c r="R30" s="59">
        <v>160000</v>
      </c>
      <c r="S30" s="59">
        <v>160000</v>
      </c>
      <c r="T30" s="58">
        <v>0</v>
      </c>
      <c r="U30" s="61">
        <f t="shared" ref="U30:U31" si="3">SUM(Q30:T30)</f>
        <v>400000</v>
      </c>
      <c r="V30" s="26"/>
      <c r="W30" s="26"/>
      <c r="X30" s="21"/>
      <c r="Y30" s="21"/>
      <c r="Z30" s="7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</row>
    <row r="31" spans="1:41" s="24" customFormat="1" ht="102.6" customHeight="1" x14ac:dyDescent="0.3">
      <c r="A31" s="71" t="s">
        <v>201</v>
      </c>
      <c r="B31" s="22">
        <v>10735431008</v>
      </c>
      <c r="C31" s="27">
        <v>2023</v>
      </c>
      <c r="D31" s="27">
        <v>2024</v>
      </c>
      <c r="E31" s="67" t="s">
        <v>55</v>
      </c>
      <c r="F31" s="67" t="s">
        <v>52</v>
      </c>
      <c r="G31" s="67"/>
      <c r="H31" s="67" t="s">
        <v>52</v>
      </c>
      <c r="I31" s="39" t="s">
        <v>56</v>
      </c>
      <c r="J31" s="67" t="s">
        <v>63</v>
      </c>
      <c r="K31" s="25" t="s">
        <v>131</v>
      </c>
      <c r="L31" s="25" t="s">
        <v>135</v>
      </c>
      <c r="M31" s="68">
        <v>1</v>
      </c>
      <c r="N31" s="25" t="s">
        <v>105</v>
      </c>
      <c r="O31" s="25" t="s">
        <v>134</v>
      </c>
      <c r="P31" s="25" t="s">
        <v>52</v>
      </c>
      <c r="Q31" s="59">
        <v>480243.5</v>
      </c>
      <c r="R31" s="59">
        <v>0</v>
      </c>
      <c r="S31" s="59">
        <v>0</v>
      </c>
      <c r="T31" s="58">
        <v>0</v>
      </c>
      <c r="U31" s="61">
        <f t="shared" si="3"/>
        <v>480243.5</v>
      </c>
      <c r="V31" s="26"/>
      <c r="W31" s="26"/>
      <c r="X31" s="21"/>
      <c r="Y31" s="21"/>
      <c r="Z31" s="72"/>
      <c r="AA31" s="42"/>
      <c r="AB31" s="42"/>
      <c r="AC31" s="36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</row>
    <row r="32" spans="1:41" s="24" customFormat="1" ht="77.25" customHeight="1" x14ac:dyDescent="0.3">
      <c r="A32" s="71" t="s">
        <v>188</v>
      </c>
      <c r="B32" s="22">
        <v>10735431008</v>
      </c>
      <c r="C32" s="27">
        <v>2024</v>
      </c>
      <c r="D32" s="27">
        <v>2025</v>
      </c>
      <c r="E32" s="67" t="s">
        <v>55</v>
      </c>
      <c r="F32" s="67" t="s">
        <v>52</v>
      </c>
      <c r="G32" s="67"/>
      <c r="H32" s="67" t="s">
        <v>52</v>
      </c>
      <c r="I32" s="39" t="s">
        <v>56</v>
      </c>
      <c r="J32" s="67" t="s">
        <v>63</v>
      </c>
      <c r="K32" s="25" t="s">
        <v>131</v>
      </c>
      <c r="L32" s="25" t="s">
        <v>136</v>
      </c>
      <c r="M32" s="68">
        <v>2</v>
      </c>
      <c r="N32" s="25" t="s">
        <v>105</v>
      </c>
      <c r="O32" s="25">
        <v>36</v>
      </c>
      <c r="P32" s="25" t="s">
        <v>52</v>
      </c>
      <c r="Q32" s="59">
        <v>0</v>
      </c>
      <c r="R32" s="59">
        <v>100000</v>
      </c>
      <c r="S32" s="59">
        <v>100000</v>
      </c>
      <c r="T32" s="58">
        <v>0</v>
      </c>
      <c r="U32" s="61">
        <f t="shared" ref="U32" si="4">SUM(Q32:T32)</f>
        <v>200000</v>
      </c>
      <c r="V32" s="26"/>
      <c r="W32" s="26"/>
      <c r="X32" s="21"/>
      <c r="Y32" s="21"/>
      <c r="Z32" s="7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</row>
    <row r="33" spans="1:41" s="14" customFormat="1" ht="77.25" customHeight="1" x14ac:dyDescent="0.3">
      <c r="A33" s="71" t="s">
        <v>189</v>
      </c>
      <c r="B33" s="22">
        <v>10735431008</v>
      </c>
      <c r="C33" s="12">
        <v>2024</v>
      </c>
      <c r="D33" s="12">
        <v>2024</v>
      </c>
      <c r="E33" s="12" t="s">
        <v>55</v>
      </c>
      <c r="F33" s="12" t="s">
        <v>52</v>
      </c>
      <c r="G33" s="23"/>
      <c r="H33" s="12" t="s">
        <v>52</v>
      </c>
      <c r="I33" s="12" t="s">
        <v>56</v>
      </c>
      <c r="J33" s="12" t="s">
        <v>49</v>
      </c>
      <c r="K33" s="25" t="s">
        <v>103</v>
      </c>
      <c r="L33" s="25" t="s">
        <v>104</v>
      </c>
      <c r="M33" s="48">
        <v>1</v>
      </c>
      <c r="N33" s="25" t="s">
        <v>105</v>
      </c>
      <c r="O33" s="47" t="s">
        <v>94</v>
      </c>
      <c r="P33" s="47" t="s">
        <v>48</v>
      </c>
      <c r="Q33" s="59">
        <f>714135.5/1.22</f>
        <v>585356.96721311472</v>
      </c>
      <c r="R33" s="59">
        <f>714135.5/1.22</f>
        <v>585356.96721311472</v>
      </c>
      <c r="S33" s="59">
        <v>0</v>
      </c>
      <c r="T33" s="49">
        <v>0</v>
      </c>
      <c r="U33" s="61">
        <f t="shared" si="2"/>
        <v>1170713.9344262294</v>
      </c>
      <c r="V33" s="26"/>
      <c r="W33" s="26"/>
      <c r="X33" s="23"/>
      <c r="Y33" s="23"/>
      <c r="Z33" s="7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1:41" s="14" customFormat="1" ht="77.25" customHeight="1" x14ac:dyDescent="0.3">
      <c r="A34" s="92" t="s">
        <v>190</v>
      </c>
      <c r="B34" s="93">
        <v>10735431008</v>
      </c>
      <c r="C34" s="39">
        <v>2024</v>
      </c>
      <c r="D34" s="39">
        <v>2024</v>
      </c>
      <c r="E34" s="39" t="s">
        <v>55</v>
      </c>
      <c r="F34" s="39" t="s">
        <v>48</v>
      </c>
      <c r="G34" s="94"/>
      <c r="H34" s="39" t="s">
        <v>48</v>
      </c>
      <c r="I34" s="39" t="s">
        <v>56</v>
      </c>
      <c r="J34" s="39" t="s">
        <v>49</v>
      </c>
      <c r="K34" s="39" t="s">
        <v>106</v>
      </c>
      <c r="L34" s="39" t="s">
        <v>107</v>
      </c>
      <c r="M34" s="95">
        <v>1</v>
      </c>
      <c r="N34" s="39" t="s">
        <v>105</v>
      </c>
      <c r="O34" s="93" t="s">
        <v>51</v>
      </c>
      <c r="P34" s="93" t="s">
        <v>48</v>
      </c>
      <c r="Q34" s="96">
        <f>1151029.86/1.22</f>
        <v>943467.09836065583</v>
      </c>
      <c r="R34" s="96">
        <v>0</v>
      </c>
      <c r="S34" s="96">
        <v>0</v>
      </c>
      <c r="T34" s="16">
        <v>0</v>
      </c>
      <c r="U34" s="97">
        <f t="shared" si="2"/>
        <v>943467.09836065583</v>
      </c>
      <c r="V34" s="84"/>
      <c r="W34" s="84"/>
      <c r="X34" s="84"/>
      <c r="Y34" s="23"/>
      <c r="Z34" s="8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</row>
    <row r="35" spans="1:41" s="14" customFormat="1" ht="77.25" customHeight="1" x14ac:dyDescent="0.3">
      <c r="A35" s="92" t="s">
        <v>191</v>
      </c>
      <c r="B35" s="93">
        <v>10735431008</v>
      </c>
      <c r="C35" s="39">
        <v>2024</v>
      </c>
      <c r="D35" s="39">
        <v>2024</v>
      </c>
      <c r="E35" s="39" t="s">
        <v>210</v>
      </c>
      <c r="F35" s="39" t="s">
        <v>48</v>
      </c>
      <c r="G35" s="94"/>
      <c r="H35" s="39" t="s">
        <v>48</v>
      </c>
      <c r="I35" s="39" t="s">
        <v>56</v>
      </c>
      <c r="J35" s="39" t="s">
        <v>49</v>
      </c>
      <c r="K35" s="39" t="s">
        <v>106</v>
      </c>
      <c r="L35" s="39" t="s">
        <v>211</v>
      </c>
      <c r="M35" s="95">
        <v>1</v>
      </c>
      <c r="N35" s="98" t="s">
        <v>59</v>
      </c>
      <c r="O35" s="93" t="s">
        <v>60</v>
      </c>
      <c r="P35" s="93" t="s">
        <v>48</v>
      </c>
      <c r="Q35" s="96">
        <v>0</v>
      </c>
      <c r="R35" s="96">
        <v>1500000</v>
      </c>
      <c r="S35" s="96">
        <v>500000</v>
      </c>
      <c r="T35" s="16">
        <v>500000</v>
      </c>
      <c r="U35" s="97">
        <f t="shared" si="2"/>
        <v>2500000</v>
      </c>
      <c r="V35" s="84"/>
      <c r="W35" s="84"/>
      <c r="X35" s="84"/>
      <c r="Y35" s="84"/>
      <c r="Z35" s="8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</row>
    <row r="36" spans="1:41" s="14" customFormat="1" ht="77.25" customHeight="1" x14ac:dyDescent="0.3">
      <c r="A36" s="92" t="s">
        <v>192</v>
      </c>
      <c r="B36" s="93">
        <v>10735431008</v>
      </c>
      <c r="C36" s="39">
        <v>2024</v>
      </c>
      <c r="D36" s="39">
        <v>2024</v>
      </c>
      <c r="E36" s="39" t="s">
        <v>55</v>
      </c>
      <c r="F36" s="39" t="s">
        <v>48</v>
      </c>
      <c r="G36" s="94"/>
      <c r="H36" s="39" t="s">
        <v>48</v>
      </c>
      <c r="I36" s="39" t="s">
        <v>56</v>
      </c>
      <c r="J36" s="39" t="s">
        <v>63</v>
      </c>
      <c r="K36" s="39" t="s">
        <v>95</v>
      </c>
      <c r="L36" s="39" t="s">
        <v>108</v>
      </c>
      <c r="M36" s="95">
        <v>1</v>
      </c>
      <c r="N36" s="39" t="s">
        <v>105</v>
      </c>
      <c r="O36" s="93" t="s">
        <v>94</v>
      </c>
      <c r="P36" s="93" t="s">
        <v>48</v>
      </c>
      <c r="Q36" s="96">
        <f>250000/1.22</f>
        <v>204918.03278688525</v>
      </c>
      <c r="R36" s="96">
        <f>150000/1.22</f>
        <v>122950.81967213115</v>
      </c>
      <c r="S36" s="96">
        <v>0</v>
      </c>
      <c r="T36" s="16">
        <v>0</v>
      </c>
      <c r="U36" s="97">
        <f t="shared" si="2"/>
        <v>327868.85245901637</v>
      </c>
      <c r="V36" s="26"/>
      <c r="W36" s="26"/>
      <c r="X36" s="23"/>
      <c r="Y36" s="23"/>
      <c r="Z36" s="7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</row>
    <row r="37" spans="1:41" s="14" customFormat="1" ht="103.95" customHeight="1" x14ac:dyDescent="0.3">
      <c r="A37" s="71" t="s">
        <v>193</v>
      </c>
      <c r="B37" s="22">
        <v>10735431008</v>
      </c>
      <c r="C37" s="12">
        <v>2024</v>
      </c>
      <c r="D37" s="12">
        <v>2024</v>
      </c>
      <c r="E37" s="12" t="s">
        <v>55</v>
      </c>
      <c r="F37" s="12" t="s">
        <v>48</v>
      </c>
      <c r="G37" s="23"/>
      <c r="H37" s="12" t="s">
        <v>48</v>
      </c>
      <c r="I37" s="12" t="s">
        <v>56</v>
      </c>
      <c r="J37" s="12" t="s">
        <v>63</v>
      </c>
      <c r="K37" s="25" t="s">
        <v>95</v>
      </c>
      <c r="L37" s="25" t="s">
        <v>109</v>
      </c>
      <c r="M37" s="48">
        <v>1</v>
      </c>
      <c r="N37" s="25" t="s">
        <v>105</v>
      </c>
      <c r="O37" s="47" t="s">
        <v>51</v>
      </c>
      <c r="P37" s="47" t="s">
        <v>48</v>
      </c>
      <c r="Q37" s="59">
        <f>400000/1.22</f>
        <v>327868.85245901637</v>
      </c>
      <c r="R37" s="59">
        <v>0</v>
      </c>
      <c r="S37" s="59">
        <v>0</v>
      </c>
      <c r="T37" s="49">
        <v>0</v>
      </c>
      <c r="U37" s="61">
        <f t="shared" si="2"/>
        <v>327868.85245901637</v>
      </c>
      <c r="V37" s="26"/>
      <c r="W37" s="26"/>
      <c r="X37" s="23"/>
      <c r="Y37" s="23"/>
      <c r="Z37" s="7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</row>
    <row r="38" spans="1:41" s="14" customFormat="1" ht="77.25" customHeight="1" x14ac:dyDescent="0.3">
      <c r="A38" s="71" t="s">
        <v>194</v>
      </c>
      <c r="B38" s="22">
        <v>10735431008</v>
      </c>
      <c r="C38" s="69">
        <v>2024</v>
      </c>
      <c r="D38" s="69">
        <v>2025</v>
      </c>
      <c r="E38" s="12" t="s">
        <v>55</v>
      </c>
      <c r="F38" s="12" t="s">
        <v>48</v>
      </c>
      <c r="G38" s="40"/>
      <c r="H38" s="12" t="s">
        <v>48</v>
      </c>
      <c r="I38" s="12" t="s">
        <v>56</v>
      </c>
      <c r="J38" s="12" t="s">
        <v>63</v>
      </c>
      <c r="K38" s="50" t="s">
        <v>144</v>
      </c>
      <c r="L38" s="25" t="s">
        <v>145</v>
      </c>
      <c r="M38" s="48">
        <v>1</v>
      </c>
      <c r="N38" s="50" t="s">
        <v>59</v>
      </c>
      <c r="O38" s="47" t="s">
        <v>208</v>
      </c>
      <c r="P38" s="83" t="s">
        <v>52</v>
      </c>
      <c r="Q38" s="59">
        <v>0</v>
      </c>
      <c r="R38" s="59">
        <v>350000</v>
      </c>
      <c r="S38" s="59">
        <v>350000</v>
      </c>
      <c r="T38" s="49">
        <v>700000</v>
      </c>
      <c r="U38" s="61">
        <f t="shared" si="2"/>
        <v>1400000</v>
      </c>
      <c r="V38" s="83"/>
      <c r="W38" s="50"/>
      <c r="X38" s="40"/>
      <c r="Y38" s="40"/>
      <c r="Z38" s="73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</row>
    <row r="39" spans="1:41" s="32" customFormat="1" ht="77.25" customHeight="1" x14ac:dyDescent="0.3">
      <c r="A39" s="71" t="s">
        <v>146</v>
      </c>
      <c r="B39" s="22">
        <v>10735431008</v>
      </c>
      <c r="C39" s="34">
        <v>2024</v>
      </c>
      <c r="D39" s="34">
        <v>2025</v>
      </c>
      <c r="E39" s="40" t="s">
        <v>147</v>
      </c>
      <c r="F39" s="40" t="s">
        <v>52</v>
      </c>
      <c r="G39" s="40"/>
      <c r="H39" s="40" t="s">
        <v>52</v>
      </c>
      <c r="I39" s="33" t="s">
        <v>56</v>
      </c>
      <c r="J39" s="41" t="s">
        <v>148</v>
      </c>
      <c r="K39" s="51" t="s">
        <v>131</v>
      </c>
      <c r="L39" s="25" t="s">
        <v>149</v>
      </c>
      <c r="M39" s="52">
        <v>1</v>
      </c>
      <c r="N39" s="50" t="s">
        <v>150</v>
      </c>
      <c r="O39" s="53" t="s">
        <v>60</v>
      </c>
      <c r="P39" s="53" t="s">
        <v>130</v>
      </c>
      <c r="Q39" s="59">
        <v>90000</v>
      </c>
      <c r="R39" s="59">
        <v>90000</v>
      </c>
      <c r="S39" s="59">
        <v>90000</v>
      </c>
      <c r="T39" s="49">
        <v>0</v>
      </c>
      <c r="U39" s="60">
        <v>270000</v>
      </c>
      <c r="V39" s="50"/>
      <c r="W39" s="50"/>
      <c r="X39" s="40"/>
      <c r="Y39" s="40"/>
      <c r="Z39" s="73"/>
      <c r="AA39" s="56"/>
      <c r="AB39" s="57"/>
      <c r="AC39" s="56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</row>
    <row r="40" spans="1:41" s="42" customFormat="1" ht="28.8" customHeight="1" x14ac:dyDescent="0.3">
      <c r="A40" s="71" t="s">
        <v>207</v>
      </c>
      <c r="B40" s="47">
        <v>10735431008</v>
      </c>
      <c r="C40" s="51">
        <v>2024</v>
      </c>
      <c r="D40" s="51">
        <v>2025</v>
      </c>
      <c r="E40" s="81" t="s">
        <v>147</v>
      </c>
      <c r="F40" s="81" t="s">
        <v>52</v>
      </c>
      <c r="G40" s="81"/>
      <c r="H40" s="81" t="s">
        <v>52</v>
      </c>
      <c r="I40" s="81" t="s">
        <v>206</v>
      </c>
      <c r="J40" s="80" t="s">
        <v>148</v>
      </c>
      <c r="K40" s="25" t="s">
        <v>66</v>
      </c>
      <c r="L40" s="25" t="s">
        <v>205</v>
      </c>
      <c r="M40" s="52">
        <v>1</v>
      </c>
      <c r="N40" s="26" t="s">
        <v>59</v>
      </c>
      <c r="O40" s="47" t="s">
        <v>60</v>
      </c>
      <c r="P40" s="47" t="s">
        <v>48</v>
      </c>
      <c r="Q40" s="26">
        <v>32500</v>
      </c>
      <c r="R40" s="26">
        <v>65000</v>
      </c>
      <c r="S40" s="26">
        <v>65000</v>
      </c>
      <c r="T40" s="26">
        <v>32500</v>
      </c>
      <c r="U40" s="106">
        <f>SUM(Q40:T40)</f>
        <v>195000</v>
      </c>
      <c r="V40" s="107"/>
      <c r="W40" s="107"/>
      <c r="X40" s="108"/>
      <c r="Y40" s="108"/>
      <c r="Z40" s="109"/>
      <c r="AA40" s="64"/>
      <c r="AB40" s="65"/>
      <c r="AC40" s="64"/>
    </row>
    <row r="41" spans="1:41" s="42" customFormat="1" ht="51" customHeight="1" x14ac:dyDescent="0.3">
      <c r="A41" s="71" t="s">
        <v>218</v>
      </c>
      <c r="B41" s="47">
        <v>10735431008</v>
      </c>
      <c r="C41" s="51">
        <v>2024</v>
      </c>
      <c r="D41" s="51">
        <v>2024</v>
      </c>
      <c r="E41" s="26" t="s">
        <v>215</v>
      </c>
      <c r="F41" s="26" t="s">
        <v>52</v>
      </c>
      <c r="G41" s="26"/>
      <c r="H41" s="26" t="s">
        <v>52</v>
      </c>
      <c r="I41" s="26" t="s">
        <v>206</v>
      </c>
      <c r="J41" s="164" t="s">
        <v>209</v>
      </c>
      <c r="K41" s="51" t="s">
        <v>216</v>
      </c>
      <c r="L41" s="51" t="s">
        <v>219</v>
      </c>
      <c r="M41" s="46">
        <v>1</v>
      </c>
      <c r="N41" s="26" t="s">
        <v>105</v>
      </c>
      <c r="O41" s="47" t="s">
        <v>217</v>
      </c>
      <c r="P41" s="47" t="s">
        <v>48</v>
      </c>
      <c r="Q41" s="26">
        <v>750000</v>
      </c>
      <c r="R41" s="26">
        <v>0</v>
      </c>
      <c r="S41" s="26">
        <v>0</v>
      </c>
      <c r="T41" s="26">
        <v>0</v>
      </c>
      <c r="U41" s="165">
        <f>SUM(Q41:T41)</f>
        <v>750000</v>
      </c>
      <c r="V41" s="110"/>
      <c r="W41" s="110"/>
      <c r="X41" s="111"/>
      <c r="Y41" s="111"/>
      <c r="Z41" s="111"/>
      <c r="AA41" s="64"/>
      <c r="AB41" s="65"/>
      <c r="AC41" s="64"/>
    </row>
    <row r="42" spans="1:41" s="14" customFormat="1" ht="21.6" customHeight="1" x14ac:dyDescent="0.25">
      <c r="A42" s="5"/>
      <c r="B42" s="6" t="s">
        <v>30</v>
      </c>
      <c r="C42" s="5"/>
      <c r="K42" s="43"/>
      <c r="L42" s="43"/>
      <c r="M42" s="43"/>
      <c r="N42" s="43"/>
      <c r="O42" s="43"/>
      <c r="P42" s="44"/>
      <c r="Q42" s="82">
        <f>SUM(Q7:Q41)</f>
        <v>10357744.603114756</v>
      </c>
      <c r="R42" s="82">
        <f t="shared" ref="R42:T42" si="5">SUM(R7:R41)</f>
        <v>9389874.1680327877</v>
      </c>
      <c r="S42" s="82">
        <f t="shared" si="5"/>
        <v>3195913.6100000003</v>
      </c>
      <c r="T42" s="82">
        <f t="shared" si="5"/>
        <v>2255000</v>
      </c>
      <c r="U42" s="82">
        <f t="shared" ref="U42" si="6">SUM(U7:U40)</f>
        <v>24448532.381147541</v>
      </c>
      <c r="V42" s="43"/>
      <c r="W42" s="43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</row>
    <row r="43" spans="1:41" s="42" customFormat="1" ht="21.6" customHeight="1" x14ac:dyDescent="0.25">
      <c r="A43" s="5"/>
      <c r="B43" s="6" t="s">
        <v>204</v>
      </c>
      <c r="C43" s="5"/>
      <c r="K43" s="43"/>
      <c r="L43" s="43"/>
      <c r="M43" s="43"/>
      <c r="N43" s="43"/>
      <c r="O43" s="43"/>
      <c r="P43" s="44"/>
      <c r="Q43" s="44"/>
      <c r="R43" s="44"/>
      <c r="S43" s="44"/>
      <c r="T43" s="44"/>
      <c r="U43" s="44"/>
      <c r="V43" s="43"/>
      <c r="W43" s="43"/>
    </row>
    <row r="44" spans="1:41" s="42" customFormat="1" ht="21.6" customHeight="1" x14ac:dyDescent="0.25">
      <c r="A44" s="5"/>
      <c r="B44" s="6"/>
      <c r="C44" s="5"/>
      <c r="K44" s="43"/>
      <c r="L44" s="43"/>
      <c r="M44" s="43"/>
      <c r="N44" s="43"/>
      <c r="O44" s="43"/>
      <c r="P44" s="44"/>
      <c r="Q44" s="44"/>
      <c r="R44" s="44"/>
      <c r="S44" s="44"/>
      <c r="T44" s="44"/>
      <c r="U44" s="44"/>
      <c r="V44" s="43"/>
      <c r="W44" s="43"/>
    </row>
    <row r="45" spans="1:41" s="14" customFormat="1" ht="77.25" customHeight="1" x14ac:dyDescent="0.3">
      <c r="B45" s="18"/>
      <c r="C45" s="18"/>
      <c r="P45" s="17"/>
      <c r="Q45" s="17"/>
      <c r="R45" s="17"/>
      <c r="S45" s="17"/>
      <c r="T45" s="17"/>
      <c r="U45" s="17"/>
    </row>
    <row r="46" spans="1:41" s="14" customFormat="1" ht="77.25" customHeight="1" x14ac:dyDescent="0.3">
      <c r="B46" s="18"/>
      <c r="C46" s="18"/>
      <c r="P46" s="17"/>
      <c r="Q46" s="17"/>
      <c r="R46" s="17"/>
      <c r="S46" s="17"/>
      <c r="T46" s="17"/>
      <c r="U46" s="17"/>
    </row>
    <row r="47" spans="1:41" s="14" customFormat="1" ht="77.25" customHeight="1" x14ac:dyDescent="0.3">
      <c r="B47" s="18"/>
      <c r="C47" s="18"/>
      <c r="P47" s="17"/>
      <c r="Q47" s="17"/>
      <c r="R47" s="17"/>
      <c r="S47" s="17"/>
      <c r="T47" s="17"/>
      <c r="U47" s="17"/>
    </row>
    <row r="48" spans="1:41" s="14" customFormat="1" ht="77.25" customHeight="1" x14ac:dyDescent="0.3">
      <c r="B48" s="18"/>
      <c r="C48" s="18"/>
      <c r="P48" s="17"/>
      <c r="Q48" s="17"/>
      <c r="R48" s="17"/>
      <c r="S48" s="17"/>
      <c r="T48" s="17"/>
      <c r="U48" s="17"/>
    </row>
    <row r="49" spans="2:21" s="14" customFormat="1" ht="77.25" customHeight="1" x14ac:dyDescent="0.3">
      <c r="B49" s="18"/>
      <c r="C49" s="18"/>
      <c r="P49" s="17"/>
      <c r="Q49" s="17"/>
      <c r="R49" s="17"/>
      <c r="S49" s="17"/>
      <c r="T49" s="17"/>
      <c r="U49" s="17"/>
    </row>
    <row r="50" spans="2:21" s="14" customFormat="1" ht="77.25" customHeight="1" x14ac:dyDescent="0.3">
      <c r="B50" s="18"/>
      <c r="C50" s="18"/>
      <c r="P50" s="17"/>
      <c r="Q50" s="17"/>
      <c r="R50" s="17"/>
      <c r="S50" s="17"/>
      <c r="T50" s="17"/>
      <c r="U50" s="17"/>
    </row>
    <row r="51" spans="2:21" s="14" customFormat="1" ht="77.25" customHeight="1" x14ac:dyDescent="0.3">
      <c r="B51" s="18"/>
      <c r="C51" s="18"/>
      <c r="D51" s="18"/>
      <c r="E51" s="18"/>
      <c r="F51" s="18"/>
      <c r="G51" s="18"/>
      <c r="P51" s="17"/>
      <c r="Q51" s="17"/>
      <c r="R51" s="17"/>
      <c r="S51" s="17"/>
      <c r="T51" s="17"/>
      <c r="U51" s="17"/>
    </row>
    <row r="52" spans="2:21" s="14" customFormat="1" ht="77.25" customHeight="1" x14ac:dyDescent="0.3">
      <c r="B52" s="18"/>
      <c r="C52" s="18"/>
      <c r="P52" s="17"/>
      <c r="Q52" s="17"/>
      <c r="R52" s="17"/>
      <c r="S52" s="17"/>
      <c r="T52" s="17"/>
      <c r="U52" s="17"/>
    </row>
    <row r="53" spans="2:21" s="14" customFormat="1" ht="77.25" customHeight="1" x14ac:dyDescent="0.3">
      <c r="B53" s="18"/>
      <c r="C53" s="18"/>
      <c r="P53" s="17"/>
      <c r="Q53" s="17"/>
      <c r="R53" s="17"/>
      <c r="S53" s="17"/>
      <c r="T53" s="17"/>
      <c r="U53" s="17"/>
    </row>
    <row r="54" spans="2:21" s="14" customFormat="1" ht="77.25" customHeight="1" x14ac:dyDescent="0.3">
      <c r="B54" s="18"/>
      <c r="C54" s="18"/>
      <c r="P54" s="17"/>
      <c r="Q54" s="17"/>
      <c r="R54" s="17"/>
      <c r="S54" s="17"/>
      <c r="T54" s="17"/>
      <c r="U54" s="17"/>
    </row>
    <row r="55" spans="2:21" s="14" customFormat="1" ht="77.25" customHeight="1" x14ac:dyDescent="0.3">
      <c r="B55" s="18"/>
      <c r="C55" s="18"/>
      <c r="P55" s="17"/>
      <c r="Q55" s="17"/>
      <c r="R55" s="17"/>
      <c r="S55" s="17"/>
      <c r="T55" s="17"/>
      <c r="U55" s="17"/>
    </row>
    <row r="56" spans="2:21" s="14" customFormat="1" ht="77.25" customHeight="1" x14ac:dyDescent="0.3">
      <c r="B56" s="18"/>
      <c r="C56" s="18"/>
      <c r="P56" s="17"/>
      <c r="Q56" s="17"/>
      <c r="R56" s="17"/>
      <c r="S56" s="17"/>
      <c r="T56" s="17"/>
      <c r="U56" s="17"/>
    </row>
    <row r="57" spans="2:21" s="14" customFormat="1" ht="77.25" customHeight="1" x14ac:dyDescent="0.3">
      <c r="B57" s="18"/>
      <c r="C57" s="18"/>
      <c r="P57" s="17"/>
      <c r="Q57" s="17"/>
      <c r="R57" s="17"/>
      <c r="S57" s="17"/>
      <c r="T57" s="17"/>
      <c r="U57" s="17"/>
    </row>
    <row r="58" spans="2:21" s="14" customFormat="1" ht="77.25" customHeight="1" x14ac:dyDescent="0.3">
      <c r="B58" s="18"/>
      <c r="C58" s="18"/>
      <c r="D58" s="18"/>
      <c r="E58" s="18"/>
      <c r="F58" s="18"/>
      <c r="G58" s="18"/>
      <c r="P58" s="17"/>
      <c r="Q58" s="17"/>
      <c r="R58" s="17"/>
      <c r="S58" s="17"/>
      <c r="T58" s="17"/>
      <c r="U58" s="17"/>
    </row>
    <row r="59" spans="2:21" s="14" customFormat="1" ht="77.25" customHeight="1" x14ac:dyDescent="0.3">
      <c r="B59" s="18"/>
      <c r="C59" s="18"/>
      <c r="P59" s="17"/>
      <c r="Q59" s="17"/>
      <c r="R59" s="17"/>
      <c r="S59" s="17"/>
      <c r="T59" s="17"/>
      <c r="U59" s="17"/>
    </row>
    <row r="60" spans="2:21" s="14" customFormat="1" ht="77.25" customHeight="1" x14ac:dyDescent="0.3">
      <c r="B60" s="18"/>
      <c r="C60" s="18"/>
      <c r="P60" s="17"/>
      <c r="Q60" s="17"/>
      <c r="R60" s="17"/>
      <c r="S60" s="17"/>
      <c r="T60" s="17"/>
      <c r="U60" s="17"/>
    </row>
    <row r="61" spans="2:21" s="14" customFormat="1" ht="77.25" customHeight="1" x14ac:dyDescent="0.3">
      <c r="P61" s="17"/>
      <c r="Q61" s="17"/>
      <c r="R61" s="17"/>
      <c r="S61" s="17"/>
      <c r="T61" s="17"/>
      <c r="U61" s="17"/>
    </row>
    <row r="62" spans="2:21" s="14" customFormat="1" ht="77.25" customHeight="1" x14ac:dyDescent="0.3">
      <c r="P62" s="17"/>
      <c r="Q62" s="17"/>
      <c r="R62" s="17"/>
      <c r="S62" s="17"/>
      <c r="T62" s="17"/>
      <c r="U62" s="17"/>
    </row>
    <row r="63" spans="2:21" s="14" customFormat="1" ht="77.25" customHeight="1" x14ac:dyDescent="0.3">
      <c r="P63" s="17"/>
      <c r="Q63" s="17"/>
      <c r="R63" s="17"/>
      <c r="S63" s="17"/>
      <c r="T63" s="17"/>
      <c r="U63" s="17"/>
    </row>
    <row r="64" spans="2:21" s="14" customFormat="1" ht="77.25" customHeight="1" x14ac:dyDescent="0.3">
      <c r="P64" s="17"/>
      <c r="Q64" s="17"/>
      <c r="R64" s="17"/>
      <c r="S64" s="17"/>
      <c r="T64" s="17"/>
      <c r="U64" s="17"/>
    </row>
    <row r="65" spans="16:21" s="14" customFormat="1" ht="77.25" customHeight="1" x14ac:dyDescent="0.3">
      <c r="P65" s="17"/>
      <c r="Q65" s="17"/>
      <c r="R65" s="17"/>
      <c r="S65" s="17"/>
      <c r="T65" s="17"/>
      <c r="U65" s="17"/>
    </row>
    <row r="66" spans="16:21" s="14" customFormat="1" ht="77.25" customHeight="1" x14ac:dyDescent="0.3">
      <c r="P66" s="17"/>
      <c r="Q66" s="17"/>
      <c r="R66" s="17"/>
      <c r="S66" s="17"/>
      <c r="T66" s="17"/>
      <c r="U66" s="17"/>
    </row>
    <row r="67" spans="16:21" s="14" customFormat="1" ht="77.25" customHeight="1" x14ac:dyDescent="0.3">
      <c r="P67" s="17"/>
      <c r="Q67" s="17"/>
      <c r="R67" s="17"/>
      <c r="S67" s="17"/>
      <c r="T67" s="17"/>
      <c r="U67" s="17"/>
    </row>
    <row r="68" spans="16:21" s="14" customFormat="1" ht="77.25" customHeight="1" x14ac:dyDescent="0.3">
      <c r="P68" s="17"/>
      <c r="Q68" s="17"/>
      <c r="R68" s="17"/>
      <c r="S68" s="17"/>
      <c r="T68" s="17"/>
      <c r="U68" s="17"/>
    </row>
    <row r="69" spans="16:21" s="14" customFormat="1" ht="77.25" customHeight="1" x14ac:dyDescent="0.3">
      <c r="P69" s="17"/>
      <c r="Q69" s="17"/>
      <c r="R69" s="17"/>
      <c r="S69" s="17"/>
      <c r="T69" s="17"/>
      <c r="U69" s="17"/>
    </row>
    <row r="70" spans="16:21" s="14" customFormat="1" ht="77.25" customHeight="1" x14ac:dyDescent="0.3">
      <c r="P70" s="17"/>
      <c r="Q70" s="17"/>
      <c r="R70" s="17"/>
      <c r="S70" s="17"/>
      <c r="T70" s="17"/>
      <c r="U70" s="17"/>
    </row>
    <row r="71" spans="16:21" s="14" customFormat="1" ht="77.25" customHeight="1" x14ac:dyDescent="0.3">
      <c r="P71" s="17"/>
      <c r="Q71" s="17"/>
      <c r="R71" s="17"/>
      <c r="S71" s="17"/>
      <c r="T71" s="17"/>
      <c r="U71" s="17"/>
    </row>
    <row r="72" spans="16:21" s="14" customFormat="1" ht="77.25" customHeight="1" x14ac:dyDescent="0.3">
      <c r="P72" s="17"/>
      <c r="Q72" s="17"/>
      <c r="R72" s="17"/>
      <c r="S72" s="17"/>
      <c r="T72" s="17"/>
      <c r="U72" s="17"/>
    </row>
    <row r="73" spans="16:21" s="14" customFormat="1" ht="77.25" customHeight="1" x14ac:dyDescent="0.3">
      <c r="P73" s="17"/>
      <c r="Q73" s="17"/>
      <c r="R73" s="17"/>
      <c r="S73" s="17"/>
      <c r="T73" s="17"/>
      <c r="U73" s="17"/>
    </row>
    <row r="74" spans="16:21" s="14" customFormat="1" ht="77.25" customHeight="1" x14ac:dyDescent="0.3">
      <c r="P74" s="17"/>
      <c r="Q74" s="17"/>
      <c r="R74" s="17"/>
      <c r="S74" s="17"/>
      <c r="T74" s="17"/>
      <c r="U74" s="17"/>
    </row>
    <row r="75" spans="16:21" s="14" customFormat="1" ht="77.25" customHeight="1" x14ac:dyDescent="0.3">
      <c r="P75" s="17"/>
      <c r="Q75" s="17"/>
      <c r="R75" s="17"/>
      <c r="S75" s="17"/>
      <c r="T75" s="17"/>
      <c r="U75" s="17"/>
    </row>
    <row r="76" spans="16:21" s="14" customFormat="1" ht="77.25" customHeight="1" x14ac:dyDescent="0.3">
      <c r="P76" s="17"/>
      <c r="Q76" s="17"/>
      <c r="R76" s="17"/>
      <c r="S76" s="17"/>
      <c r="T76" s="17"/>
      <c r="U76" s="17"/>
    </row>
    <row r="77" spans="16:21" s="14" customFormat="1" ht="77.25" customHeight="1" x14ac:dyDescent="0.3">
      <c r="P77" s="17"/>
      <c r="Q77" s="17"/>
      <c r="R77" s="17"/>
      <c r="S77" s="17"/>
      <c r="T77" s="17"/>
      <c r="U77" s="17"/>
    </row>
    <row r="78" spans="16:21" s="14" customFormat="1" ht="77.25" customHeight="1" x14ac:dyDescent="0.3">
      <c r="P78" s="17"/>
      <c r="Q78" s="17"/>
      <c r="R78" s="17"/>
      <c r="S78" s="17"/>
      <c r="T78" s="17"/>
      <c r="U78" s="17"/>
    </row>
    <row r="79" spans="16:21" s="14" customFormat="1" ht="77.25" customHeight="1" x14ac:dyDescent="0.3">
      <c r="P79" s="17"/>
      <c r="Q79" s="17"/>
      <c r="R79" s="17"/>
      <c r="S79" s="17"/>
      <c r="T79" s="17"/>
      <c r="U79" s="17"/>
    </row>
    <row r="80" spans="16:21" s="14" customFormat="1" ht="77.25" customHeight="1" x14ac:dyDescent="0.3">
      <c r="P80" s="17"/>
      <c r="Q80" s="17"/>
      <c r="R80" s="17"/>
      <c r="S80" s="17"/>
      <c r="T80" s="17"/>
      <c r="U80" s="17"/>
    </row>
    <row r="81" spans="16:21" s="14" customFormat="1" ht="77.25" customHeight="1" x14ac:dyDescent="0.3">
      <c r="P81" s="17"/>
      <c r="Q81" s="17"/>
      <c r="R81" s="17"/>
      <c r="S81" s="17"/>
      <c r="T81" s="17"/>
      <c r="U81" s="17"/>
    </row>
    <row r="82" spans="16:21" s="14" customFormat="1" ht="77.25" customHeight="1" x14ac:dyDescent="0.3">
      <c r="P82" s="17"/>
      <c r="Q82" s="17"/>
      <c r="R82" s="17"/>
      <c r="S82" s="17"/>
      <c r="T82" s="17"/>
      <c r="U82" s="17"/>
    </row>
    <row r="83" spans="16:21" s="14" customFormat="1" ht="77.25" customHeight="1" x14ac:dyDescent="0.3">
      <c r="P83" s="17"/>
      <c r="Q83" s="17"/>
      <c r="R83" s="17"/>
      <c r="S83" s="17"/>
      <c r="T83" s="17"/>
      <c r="U83" s="17"/>
    </row>
    <row r="84" spans="16:21" s="14" customFormat="1" ht="77.25" customHeight="1" x14ac:dyDescent="0.3">
      <c r="P84" s="17"/>
      <c r="Q84" s="17"/>
      <c r="R84" s="17"/>
      <c r="S84" s="17"/>
      <c r="T84" s="17"/>
      <c r="U84" s="17"/>
    </row>
    <row r="85" spans="16:21" s="14" customFormat="1" ht="77.25" customHeight="1" x14ac:dyDescent="0.3">
      <c r="P85" s="17"/>
      <c r="Q85" s="17"/>
      <c r="R85" s="17"/>
      <c r="S85" s="17"/>
      <c r="T85" s="17"/>
      <c r="U85" s="17"/>
    </row>
    <row r="86" spans="16:21" s="14" customFormat="1" ht="77.25" customHeight="1" x14ac:dyDescent="0.3">
      <c r="P86" s="17"/>
      <c r="Q86" s="17"/>
      <c r="R86" s="17"/>
      <c r="S86" s="17"/>
      <c r="T86" s="17"/>
      <c r="U86" s="17"/>
    </row>
    <row r="87" spans="16:21" s="14" customFormat="1" ht="77.25" customHeight="1" x14ac:dyDescent="0.3">
      <c r="P87" s="17"/>
      <c r="Q87" s="17"/>
      <c r="R87" s="17"/>
      <c r="S87" s="17"/>
      <c r="T87" s="17"/>
      <c r="U87" s="17"/>
    </row>
    <row r="88" spans="16:21" s="14" customFormat="1" ht="77.25" customHeight="1" x14ac:dyDescent="0.3">
      <c r="P88" s="17"/>
      <c r="Q88" s="17"/>
      <c r="R88" s="17"/>
      <c r="S88" s="17"/>
      <c r="T88" s="17"/>
      <c r="U88" s="17"/>
    </row>
    <row r="89" spans="16:21" s="14" customFormat="1" ht="77.25" customHeight="1" x14ac:dyDescent="0.3">
      <c r="P89" s="17"/>
      <c r="Q89" s="17"/>
      <c r="R89" s="17"/>
      <c r="S89" s="17"/>
      <c r="T89" s="17"/>
      <c r="U89" s="17"/>
    </row>
    <row r="90" spans="16:21" s="14" customFormat="1" ht="77.25" customHeight="1" x14ac:dyDescent="0.3">
      <c r="P90" s="17"/>
      <c r="Q90" s="17"/>
      <c r="R90" s="17"/>
      <c r="S90" s="17"/>
      <c r="T90" s="17"/>
      <c r="U90" s="17"/>
    </row>
    <row r="91" spans="16:21" s="14" customFormat="1" ht="77.25" customHeight="1" x14ac:dyDescent="0.3">
      <c r="P91" s="17"/>
      <c r="Q91" s="17"/>
      <c r="R91" s="17"/>
      <c r="S91" s="17"/>
      <c r="T91" s="17"/>
      <c r="U91" s="17"/>
    </row>
    <row r="92" spans="16:21" s="14" customFormat="1" ht="77.25" customHeight="1" x14ac:dyDescent="0.3">
      <c r="P92" s="17"/>
      <c r="Q92" s="17"/>
      <c r="R92" s="17"/>
      <c r="S92" s="17"/>
      <c r="T92" s="17"/>
      <c r="U92" s="17"/>
    </row>
    <row r="93" spans="16:21" s="14" customFormat="1" ht="77.25" customHeight="1" x14ac:dyDescent="0.3">
      <c r="P93" s="17"/>
      <c r="Q93" s="17"/>
      <c r="R93" s="17"/>
      <c r="S93" s="17"/>
      <c r="T93" s="17"/>
      <c r="U93" s="17"/>
    </row>
    <row r="94" spans="16:21" s="14" customFormat="1" ht="77.25" customHeight="1" x14ac:dyDescent="0.3">
      <c r="P94" s="17"/>
      <c r="Q94" s="17"/>
      <c r="R94" s="17"/>
      <c r="S94" s="17"/>
      <c r="T94" s="17"/>
      <c r="U94" s="17"/>
    </row>
    <row r="95" spans="16:21" s="14" customFormat="1" ht="77.25" customHeight="1" x14ac:dyDescent="0.3">
      <c r="P95" s="17"/>
      <c r="Q95" s="17"/>
      <c r="R95" s="17"/>
      <c r="S95" s="17"/>
      <c r="T95" s="17"/>
      <c r="U95" s="17"/>
    </row>
    <row r="96" spans="16:21" s="14" customFormat="1" ht="77.25" customHeight="1" x14ac:dyDescent="0.3">
      <c r="P96" s="17"/>
      <c r="Q96" s="17"/>
      <c r="R96" s="17"/>
      <c r="S96" s="17"/>
      <c r="T96" s="17"/>
      <c r="U96" s="17"/>
    </row>
    <row r="97" spans="16:21" s="14" customFormat="1" ht="77.25" customHeight="1" x14ac:dyDescent="0.3">
      <c r="P97" s="17"/>
      <c r="Q97" s="17"/>
      <c r="R97" s="17"/>
      <c r="S97" s="17"/>
      <c r="T97" s="17"/>
      <c r="U97" s="17"/>
    </row>
    <row r="98" spans="16:21" s="14" customFormat="1" ht="77.25" customHeight="1" x14ac:dyDescent="0.3">
      <c r="P98" s="17"/>
      <c r="Q98" s="17"/>
      <c r="R98" s="17"/>
      <c r="S98" s="17"/>
      <c r="T98" s="17"/>
      <c r="U98" s="17"/>
    </row>
    <row r="99" spans="16:21" s="14" customFormat="1" ht="77.25" customHeight="1" x14ac:dyDescent="0.3">
      <c r="P99" s="17"/>
      <c r="Q99" s="17"/>
      <c r="R99" s="17"/>
      <c r="S99" s="17"/>
      <c r="T99" s="17"/>
      <c r="U99" s="17"/>
    </row>
    <row r="100" spans="16:21" s="14" customFormat="1" ht="77.25" customHeight="1" x14ac:dyDescent="0.3">
      <c r="P100" s="17"/>
      <c r="Q100" s="17"/>
      <c r="R100" s="17"/>
      <c r="S100" s="17"/>
      <c r="T100" s="17"/>
      <c r="U100" s="17"/>
    </row>
    <row r="101" spans="16:21" s="14" customFormat="1" ht="77.25" customHeight="1" x14ac:dyDescent="0.3">
      <c r="P101" s="17"/>
      <c r="Q101" s="17"/>
      <c r="R101" s="17"/>
      <c r="S101" s="17"/>
      <c r="T101" s="17"/>
      <c r="U101" s="17"/>
    </row>
    <row r="102" spans="16:21" s="14" customFormat="1" ht="77.25" customHeight="1" x14ac:dyDescent="0.3">
      <c r="P102" s="17"/>
      <c r="Q102" s="17"/>
      <c r="R102" s="17"/>
      <c r="S102" s="17"/>
      <c r="T102" s="17"/>
      <c r="U102" s="17"/>
    </row>
    <row r="103" spans="16:21" s="14" customFormat="1" ht="77.25" customHeight="1" x14ac:dyDescent="0.3">
      <c r="P103" s="17"/>
      <c r="Q103" s="17"/>
      <c r="R103" s="17"/>
      <c r="S103" s="17"/>
      <c r="T103" s="17"/>
      <c r="U103" s="17"/>
    </row>
    <row r="104" spans="16:21" s="14" customFormat="1" ht="77.25" customHeight="1" x14ac:dyDescent="0.3">
      <c r="P104" s="17"/>
      <c r="Q104" s="17"/>
      <c r="R104" s="17"/>
      <c r="S104" s="17"/>
      <c r="T104" s="17"/>
      <c r="U104" s="17"/>
    </row>
    <row r="105" spans="16:21" s="14" customFormat="1" ht="77.25" customHeight="1" x14ac:dyDescent="0.3">
      <c r="P105" s="17"/>
      <c r="Q105" s="17"/>
      <c r="R105" s="17"/>
      <c r="S105" s="17"/>
      <c r="T105" s="17"/>
      <c r="U105" s="17"/>
    </row>
    <row r="106" spans="16:21" s="14" customFormat="1" ht="77.25" customHeight="1" x14ac:dyDescent="0.3">
      <c r="P106" s="17"/>
      <c r="Q106" s="17"/>
      <c r="R106" s="17"/>
      <c r="S106" s="17"/>
      <c r="T106" s="17"/>
      <c r="U106" s="17"/>
    </row>
    <row r="107" spans="16:21" s="14" customFormat="1" ht="77.25" customHeight="1" x14ac:dyDescent="0.3">
      <c r="P107" s="17"/>
      <c r="Q107" s="17"/>
      <c r="R107" s="17"/>
      <c r="S107" s="17"/>
      <c r="T107" s="17"/>
      <c r="U107" s="17"/>
    </row>
    <row r="108" spans="16:21" s="14" customFormat="1" ht="77.25" customHeight="1" x14ac:dyDescent="0.3">
      <c r="P108" s="17"/>
      <c r="Q108" s="17"/>
      <c r="R108" s="17"/>
      <c r="S108" s="17"/>
      <c r="T108" s="17"/>
      <c r="U108" s="17"/>
    </row>
    <row r="109" spans="16:21" s="14" customFormat="1" ht="77.25" customHeight="1" x14ac:dyDescent="0.3">
      <c r="P109" s="17"/>
      <c r="Q109" s="17"/>
      <c r="R109" s="17"/>
      <c r="S109" s="17"/>
      <c r="T109" s="17"/>
      <c r="U109" s="17"/>
    </row>
    <row r="110" spans="16:21" s="14" customFormat="1" ht="77.25" customHeight="1" x14ac:dyDescent="0.3">
      <c r="P110" s="17"/>
      <c r="Q110" s="17"/>
      <c r="R110" s="17"/>
      <c r="S110" s="17"/>
      <c r="T110" s="17"/>
      <c r="U110" s="17"/>
    </row>
    <row r="111" spans="16:21" s="14" customFormat="1" ht="77.25" customHeight="1" x14ac:dyDescent="0.3">
      <c r="P111" s="17"/>
      <c r="Q111" s="17"/>
      <c r="R111" s="17"/>
      <c r="S111" s="17"/>
      <c r="T111" s="17"/>
      <c r="U111" s="17"/>
    </row>
    <row r="112" spans="16:21" s="14" customFormat="1" ht="77.25" customHeight="1" x14ac:dyDescent="0.3">
      <c r="P112" s="17"/>
      <c r="Q112" s="17"/>
      <c r="R112" s="17"/>
      <c r="S112" s="17"/>
      <c r="T112" s="17"/>
      <c r="U112" s="17"/>
    </row>
    <row r="113" spans="16:21" s="14" customFormat="1" ht="77.25" customHeight="1" x14ac:dyDescent="0.3">
      <c r="P113" s="17"/>
      <c r="Q113" s="17"/>
      <c r="R113" s="17"/>
      <c r="S113" s="17"/>
      <c r="T113" s="17"/>
      <c r="U113" s="17"/>
    </row>
    <row r="114" spans="16:21" s="14" customFormat="1" ht="77.25" customHeight="1" x14ac:dyDescent="0.3">
      <c r="P114" s="17"/>
      <c r="Q114" s="17"/>
      <c r="R114" s="17"/>
      <c r="S114" s="17"/>
      <c r="T114" s="17"/>
      <c r="U114" s="17"/>
    </row>
    <row r="115" spans="16:21" s="14" customFormat="1" ht="77.25" customHeight="1" x14ac:dyDescent="0.3">
      <c r="P115" s="17"/>
      <c r="Q115" s="17"/>
      <c r="R115" s="17"/>
      <c r="S115" s="17"/>
      <c r="T115" s="17"/>
      <c r="U115" s="17"/>
    </row>
    <row r="116" spans="16:21" s="14" customFormat="1" ht="77.25" customHeight="1" x14ac:dyDescent="0.3">
      <c r="P116" s="17"/>
      <c r="Q116" s="17"/>
      <c r="R116" s="17"/>
      <c r="S116" s="17"/>
      <c r="T116" s="17"/>
      <c r="U116" s="17"/>
    </row>
    <row r="117" spans="16:21" s="14" customFormat="1" ht="77.25" customHeight="1" x14ac:dyDescent="0.3">
      <c r="P117" s="17"/>
      <c r="Q117" s="17"/>
      <c r="R117" s="17"/>
      <c r="S117" s="17"/>
      <c r="T117" s="17"/>
      <c r="U117" s="17"/>
    </row>
    <row r="118" spans="16:21" s="14" customFormat="1" ht="77.25" customHeight="1" x14ac:dyDescent="0.3">
      <c r="P118" s="17"/>
      <c r="Q118" s="17"/>
      <c r="R118" s="17"/>
      <c r="S118" s="17"/>
      <c r="T118" s="17"/>
      <c r="U118" s="17"/>
    </row>
    <row r="119" spans="16:21" s="14" customFormat="1" ht="77.25" customHeight="1" x14ac:dyDescent="0.3">
      <c r="P119" s="17"/>
      <c r="Q119" s="17"/>
      <c r="R119" s="17"/>
      <c r="S119" s="17"/>
      <c r="T119" s="17"/>
      <c r="U119" s="17"/>
    </row>
    <row r="120" spans="16:21" s="14" customFormat="1" ht="77.25" customHeight="1" x14ac:dyDescent="0.3">
      <c r="P120" s="17"/>
      <c r="Q120" s="17"/>
      <c r="R120" s="17"/>
      <c r="S120" s="17"/>
      <c r="T120" s="17"/>
      <c r="U120" s="17"/>
    </row>
    <row r="121" spans="16:21" s="14" customFormat="1" ht="77.25" customHeight="1" x14ac:dyDescent="0.3">
      <c r="P121" s="17"/>
      <c r="Q121" s="17"/>
      <c r="R121" s="17"/>
      <c r="S121" s="17"/>
      <c r="T121" s="17"/>
      <c r="U121" s="17"/>
    </row>
    <row r="122" spans="16:21" s="14" customFormat="1" ht="77.25" customHeight="1" x14ac:dyDescent="0.3">
      <c r="P122" s="17"/>
      <c r="Q122" s="17"/>
      <c r="R122" s="17"/>
      <c r="S122" s="17"/>
      <c r="T122" s="17"/>
      <c r="U122" s="17"/>
    </row>
    <row r="123" spans="16:21" s="14" customFormat="1" ht="77.25" customHeight="1" x14ac:dyDescent="0.3">
      <c r="P123" s="17"/>
      <c r="Q123" s="17"/>
      <c r="R123" s="17"/>
      <c r="S123" s="17"/>
      <c r="T123" s="17"/>
      <c r="U123" s="17"/>
    </row>
    <row r="124" spans="16:21" s="14" customFormat="1" ht="77.25" customHeight="1" x14ac:dyDescent="0.3">
      <c r="P124" s="17"/>
      <c r="Q124" s="17"/>
      <c r="R124" s="17"/>
      <c r="S124" s="17"/>
      <c r="T124" s="17"/>
      <c r="U124" s="17"/>
    </row>
    <row r="125" spans="16:21" s="14" customFormat="1" ht="77.25" customHeight="1" x14ac:dyDescent="0.3">
      <c r="P125" s="17"/>
      <c r="Q125" s="17"/>
      <c r="R125" s="17"/>
      <c r="S125" s="17"/>
      <c r="T125" s="17"/>
      <c r="U125" s="17"/>
    </row>
    <row r="126" spans="16:21" s="14" customFormat="1" ht="77.25" customHeight="1" x14ac:dyDescent="0.3">
      <c r="P126" s="17"/>
      <c r="Q126" s="17"/>
      <c r="R126" s="17"/>
      <c r="S126" s="17"/>
      <c r="T126" s="17"/>
      <c r="U126" s="17"/>
    </row>
    <row r="127" spans="16:21" s="14" customFormat="1" ht="77.25" customHeight="1" x14ac:dyDescent="0.3">
      <c r="P127" s="17"/>
      <c r="Q127" s="17"/>
      <c r="R127" s="17"/>
      <c r="S127" s="17"/>
      <c r="T127" s="17"/>
      <c r="U127" s="17"/>
    </row>
    <row r="128" spans="16:21" s="14" customFormat="1" ht="77.25" customHeight="1" x14ac:dyDescent="0.3">
      <c r="P128" s="17"/>
      <c r="Q128" s="17"/>
      <c r="R128" s="17"/>
      <c r="S128" s="17"/>
      <c r="T128" s="17"/>
      <c r="U128" s="17"/>
    </row>
    <row r="129" spans="16:21" s="14" customFormat="1" ht="77.25" customHeight="1" x14ac:dyDescent="0.3">
      <c r="P129" s="17"/>
      <c r="Q129" s="17"/>
      <c r="R129" s="17"/>
      <c r="S129" s="17"/>
      <c r="T129" s="17"/>
      <c r="U129" s="17"/>
    </row>
    <row r="130" spans="16:21" s="14" customFormat="1" ht="77.25" customHeight="1" x14ac:dyDescent="0.3">
      <c r="P130" s="17"/>
      <c r="Q130" s="17"/>
      <c r="R130" s="17"/>
      <c r="S130" s="17"/>
      <c r="T130" s="17"/>
      <c r="U130" s="17"/>
    </row>
    <row r="131" spans="16:21" s="14" customFormat="1" ht="77.25" customHeight="1" x14ac:dyDescent="0.3">
      <c r="P131" s="17"/>
      <c r="Q131" s="17"/>
      <c r="R131" s="17"/>
      <c r="S131" s="17"/>
      <c r="T131" s="17"/>
      <c r="U131" s="17"/>
    </row>
    <row r="132" spans="16:21" s="14" customFormat="1" ht="77.25" customHeight="1" x14ac:dyDescent="0.3">
      <c r="P132" s="17"/>
      <c r="Q132" s="17"/>
      <c r="R132" s="17"/>
      <c r="S132" s="17"/>
      <c r="T132" s="17"/>
      <c r="U132" s="17"/>
    </row>
    <row r="133" spans="16:21" s="14" customFormat="1" ht="77.25" customHeight="1" x14ac:dyDescent="0.3">
      <c r="P133" s="17"/>
      <c r="Q133" s="17"/>
      <c r="R133" s="17"/>
      <c r="S133" s="17"/>
      <c r="T133" s="17"/>
      <c r="U133" s="17"/>
    </row>
    <row r="134" spans="16:21" s="14" customFormat="1" ht="77.25" customHeight="1" x14ac:dyDescent="0.3">
      <c r="P134" s="17"/>
      <c r="Q134" s="17"/>
      <c r="R134" s="17"/>
      <c r="S134" s="17"/>
      <c r="T134" s="17"/>
      <c r="U134" s="17"/>
    </row>
    <row r="135" spans="16:21" s="14" customFormat="1" ht="77.25" customHeight="1" x14ac:dyDescent="0.3">
      <c r="P135" s="17"/>
      <c r="Q135" s="17"/>
      <c r="R135" s="17"/>
      <c r="S135" s="17"/>
      <c r="T135" s="17"/>
      <c r="U135" s="17"/>
    </row>
    <row r="136" spans="16:21" s="14" customFormat="1" ht="77.25" customHeight="1" x14ac:dyDescent="0.3">
      <c r="P136" s="17"/>
      <c r="Q136" s="17"/>
      <c r="R136" s="17"/>
      <c r="S136" s="17"/>
      <c r="T136" s="17"/>
      <c r="U136" s="17"/>
    </row>
    <row r="137" spans="16:21" s="14" customFormat="1" ht="77.25" customHeight="1" x14ac:dyDescent="0.3">
      <c r="P137" s="17"/>
      <c r="Q137" s="17"/>
      <c r="R137" s="17"/>
      <c r="S137" s="17"/>
      <c r="T137" s="17"/>
      <c r="U137" s="17"/>
    </row>
    <row r="138" spans="16:21" s="14" customFormat="1" ht="77.25" customHeight="1" x14ac:dyDescent="0.3">
      <c r="P138" s="17"/>
      <c r="Q138" s="17"/>
      <c r="R138" s="17"/>
      <c r="S138" s="17"/>
      <c r="T138" s="17"/>
      <c r="U138" s="17"/>
    </row>
    <row r="139" spans="16:21" s="14" customFormat="1" ht="77.25" customHeight="1" x14ac:dyDescent="0.3">
      <c r="P139" s="17"/>
      <c r="Q139" s="17"/>
      <c r="R139" s="17"/>
      <c r="S139" s="17"/>
      <c r="T139" s="17"/>
      <c r="U139" s="17"/>
    </row>
    <row r="140" spans="16:21" s="14" customFormat="1" ht="77.25" customHeight="1" x14ac:dyDescent="0.3">
      <c r="P140" s="17"/>
      <c r="Q140" s="17"/>
      <c r="R140" s="17"/>
      <c r="S140" s="17"/>
      <c r="T140" s="17"/>
      <c r="U140" s="17"/>
    </row>
    <row r="141" spans="16:21" s="14" customFormat="1" ht="77.25" customHeight="1" x14ac:dyDescent="0.3">
      <c r="P141" s="17"/>
      <c r="Q141" s="17"/>
      <c r="R141" s="17"/>
      <c r="S141" s="17"/>
      <c r="T141" s="17"/>
      <c r="U141" s="17"/>
    </row>
    <row r="142" spans="16:21" s="14" customFormat="1" ht="77.25" customHeight="1" x14ac:dyDescent="0.3">
      <c r="P142" s="17"/>
      <c r="Q142" s="17"/>
      <c r="R142" s="17"/>
      <c r="S142" s="17"/>
      <c r="T142" s="17"/>
      <c r="U142" s="17"/>
    </row>
    <row r="143" spans="16:21" s="14" customFormat="1" ht="77.25" customHeight="1" x14ac:dyDescent="0.3">
      <c r="P143" s="17"/>
      <c r="Q143" s="17"/>
      <c r="R143" s="17"/>
      <c r="S143" s="17"/>
      <c r="T143" s="17"/>
      <c r="U143" s="17"/>
    </row>
  </sheetData>
  <autoFilter ref="A6:Z44" xr:uid="{00000000-0009-0000-0000-000001000000}"/>
  <mergeCells count="30">
    <mergeCell ref="B1:Y1"/>
    <mergeCell ref="B2:Y2"/>
    <mergeCell ref="B3:Y3"/>
    <mergeCell ref="V5:W5"/>
    <mergeCell ref="X5:X6"/>
    <mergeCell ref="H4:H6"/>
    <mergeCell ref="I4:I6"/>
    <mergeCell ref="O4:O6"/>
    <mergeCell ref="N4:N6"/>
    <mergeCell ref="K4:K6"/>
    <mergeCell ref="J4:J6"/>
    <mergeCell ref="F4:F6"/>
    <mergeCell ref="G4:G6"/>
    <mergeCell ref="E4:E6"/>
    <mergeCell ref="Z4:Z6"/>
    <mergeCell ref="P4:P6"/>
    <mergeCell ref="Q4:W4"/>
    <mergeCell ref="M4:M6"/>
    <mergeCell ref="A4:A6"/>
    <mergeCell ref="D4:D6"/>
    <mergeCell ref="L4:L6"/>
    <mergeCell ref="B4:B6"/>
    <mergeCell ref="C4:C6"/>
    <mergeCell ref="R5:R6"/>
    <mergeCell ref="X4:Y4"/>
    <mergeCell ref="Q5:Q6"/>
    <mergeCell ref="S5:S6"/>
    <mergeCell ref="T5:T6"/>
    <mergeCell ref="U5:U6"/>
    <mergeCell ref="Y5:Y6"/>
  </mergeCells>
  <conditionalFormatting sqref="A1:A7 A9:A40 A42:A1048576">
    <cfRule type="duplicateValues" dxfId="2" priority="4"/>
  </conditionalFormatting>
  <conditionalFormatting sqref="A8">
    <cfRule type="duplicateValues" dxfId="1" priority="3"/>
  </conditionalFormatting>
  <conditionalFormatting sqref="A41">
    <cfRule type="duplicateValues" dxfId="0" priority="1"/>
  </conditionalFormatting>
  <printOptions horizontalCentered="1" verticalCentered="1"/>
  <pageMargins left="0.31496062992125984" right="0.31496062992125984" top="0.15748031496062992" bottom="0.15748031496062992" header="0.31496062992125984" footer="0.31496062992125984"/>
  <pageSetup paperSize="8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tabSelected="1" zoomScale="70" zoomScaleNormal="70" workbookViewId="0">
      <selection activeCell="A15" sqref="A15"/>
    </sheetView>
  </sheetViews>
  <sheetFormatPr defaultColWidth="8" defaultRowHeight="13.2" x14ac:dyDescent="0.3"/>
  <cols>
    <col min="1" max="1" width="32.109375" style="1" bestFit="1" customWidth="1"/>
    <col min="2" max="2" width="48" style="1" customWidth="1"/>
    <col min="3" max="3" width="17.88671875" style="1" customWidth="1"/>
    <col min="4" max="4" width="45" style="1" customWidth="1"/>
    <col min="5" max="5" width="48" style="1" customWidth="1"/>
    <col min="6" max="6" width="57.88671875" style="1" customWidth="1"/>
    <col min="7" max="7" width="69.33203125" style="1" customWidth="1"/>
    <col min="8" max="8" width="1.88671875" style="1" customWidth="1"/>
    <col min="9" max="16384" width="8" style="1"/>
  </cols>
  <sheetData>
    <row r="1" spans="1:7" ht="33" customHeight="1" x14ac:dyDescent="0.3">
      <c r="A1" s="160" t="s">
        <v>175</v>
      </c>
      <c r="B1" s="160"/>
      <c r="C1" s="160"/>
      <c r="D1" s="160"/>
      <c r="E1" s="160"/>
      <c r="F1" s="160"/>
      <c r="G1" s="160"/>
    </row>
    <row r="2" spans="1:7" ht="38.1" customHeight="1" x14ac:dyDescent="0.3">
      <c r="A2" s="160" t="s">
        <v>174</v>
      </c>
      <c r="B2" s="160"/>
      <c r="C2" s="160"/>
      <c r="D2" s="160"/>
      <c r="E2" s="160"/>
      <c r="F2" s="160"/>
      <c r="G2" s="160"/>
    </row>
    <row r="3" spans="1:7" ht="36.9" customHeight="1" x14ac:dyDescent="0.3">
      <c r="A3" s="160" t="s">
        <v>18</v>
      </c>
      <c r="B3" s="160"/>
      <c r="C3" s="160"/>
      <c r="D3" s="160"/>
      <c r="E3" s="160"/>
      <c r="F3" s="160"/>
      <c r="G3" s="160"/>
    </row>
    <row r="4" spans="1:7" ht="93.9" customHeight="1" x14ac:dyDescent="0.3">
      <c r="A4" s="3" t="s">
        <v>17</v>
      </c>
      <c r="B4" s="3" t="s">
        <v>16</v>
      </c>
      <c r="C4" s="156" t="s">
        <v>15</v>
      </c>
      <c r="D4" s="157"/>
      <c r="E4" s="3" t="s">
        <v>14</v>
      </c>
      <c r="F4" s="3" t="s">
        <v>13</v>
      </c>
      <c r="G4" s="4" t="s">
        <v>12</v>
      </c>
    </row>
    <row r="5" spans="1:7" ht="50.4" customHeight="1" x14ac:dyDescent="0.3">
      <c r="A5" s="29" t="s">
        <v>19</v>
      </c>
      <c r="B5" s="30" t="s">
        <v>20</v>
      </c>
      <c r="C5" s="158" t="s">
        <v>20</v>
      </c>
      <c r="D5" s="159"/>
      <c r="E5" s="31" t="s">
        <v>20</v>
      </c>
      <c r="F5" s="31" t="s">
        <v>21</v>
      </c>
      <c r="G5" s="31" t="s">
        <v>22</v>
      </c>
    </row>
    <row r="6" spans="1:7" ht="72.599999999999994" customHeight="1" x14ac:dyDescent="0.3">
      <c r="A6" s="28" t="s">
        <v>140</v>
      </c>
      <c r="B6" s="25" t="s">
        <v>141</v>
      </c>
      <c r="C6" s="161" t="s">
        <v>142</v>
      </c>
      <c r="D6" s="162"/>
      <c r="E6" s="75">
        <v>4000000</v>
      </c>
      <c r="F6" s="35">
        <v>1</v>
      </c>
      <c r="G6" s="25" t="s">
        <v>143</v>
      </c>
    </row>
    <row r="7" spans="1:7" ht="72.599999999999994" customHeight="1" x14ac:dyDescent="0.3">
      <c r="A7" s="28" t="s">
        <v>152</v>
      </c>
      <c r="B7" s="25" t="s">
        <v>55</v>
      </c>
      <c r="C7" s="149" t="s">
        <v>151</v>
      </c>
      <c r="D7" s="150"/>
      <c r="E7" s="75">
        <v>320000</v>
      </c>
      <c r="F7" s="35">
        <v>1</v>
      </c>
      <c r="G7" s="25" t="s">
        <v>153</v>
      </c>
    </row>
    <row r="8" spans="1:7" ht="72.599999999999994" customHeight="1" x14ac:dyDescent="0.3">
      <c r="A8" s="28" t="s">
        <v>156</v>
      </c>
      <c r="B8" s="25" t="s">
        <v>55</v>
      </c>
      <c r="C8" s="161" t="s">
        <v>154</v>
      </c>
      <c r="D8" s="162"/>
      <c r="E8" s="75">
        <v>104544</v>
      </c>
      <c r="F8" s="35">
        <v>1</v>
      </c>
      <c r="G8" s="25" t="s">
        <v>155</v>
      </c>
    </row>
    <row r="9" spans="1:7" ht="72.599999999999994" customHeight="1" x14ac:dyDescent="0.3">
      <c r="A9" s="28" t="s">
        <v>162</v>
      </c>
      <c r="B9" s="25" t="s">
        <v>55</v>
      </c>
      <c r="C9" s="149" t="s">
        <v>157</v>
      </c>
      <c r="D9" s="150"/>
      <c r="E9" s="75">
        <v>2738655.04</v>
      </c>
      <c r="F9" s="35">
        <v>2</v>
      </c>
      <c r="G9" s="151" t="s">
        <v>167</v>
      </c>
    </row>
    <row r="10" spans="1:7" ht="72.599999999999994" customHeight="1" x14ac:dyDescent="0.3">
      <c r="A10" s="28" t="s">
        <v>163</v>
      </c>
      <c r="B10" s="25" t="s">
        <v>55</v>
      </c>
      <c r="C10" s="149" t="s">
        <v>158</v>
      </c>
      <c r="D10" s="150"/>
      <c r="E10" s="75">
        <v>966698.72</v>
      </c>
      <c r="F10" s="35">
        <v>2</v>
      </c>
      <c r="G10" s="152"/>
    </row>
    <row r="11" spans="1:7" ht="72.599999999999994" customHeight="1" x14ac:dyDescent="0.3">
      <c r="A11" s="28" t="s">
        <v>164</v>
      </c>
      <c r="B11" s="25" t="s">
        <v>55</v>
      </c>
      <c r="C11" s="149" t="s">
        <v>159</v>
      </c>
      <c r="D11" s="150" t="s">
        <v>159</v>
      </c>
      <c r="E11" s="75">
        <v>5000000</v>
      </c>
      <c r="F11" s="35">
        <v>2</v>
      </c>
      <c r="G11" s="152"/>
    </row>
    <row r="12" spans="1:7" ht="72.599999999999994" customHeight="1" x14ac:dyDescent="0.3">
      <c r="A12" s="28" t="s">
        <v>165</v>
      </c>
      <c r="B12" s="25" t="s">
        <v>55</v>
      </c>
      <c r="C12" s="149" t="s">
        <v>160</v>
      </c>
      <c r="D12" s="150" t="s">
        <v>160</v>
      </c>
      <c r="E12" s="75">
        <v>522720</v>
      </c>
      <c r="F12" s="35">
        <v>2</v>
      </c>
      <c r="G12" s="152"/>
    </row>
    <row r="13" spans="1:7" ht="72.599999999999994" customHeight="1" x14ac:dyDescent="0.3">
      <c r="A13" s="28" t="s">
        <v>166</v>
      </c>
      <c r="B13" s="25" t="s">
        <v>55</v>
      </c>
      <c r="C13" s="149" t="s">
        <v>161</v>
      </c>
      <c r="D13" s="150"/>
      <c r="E13" s="75">
        <v>4454676.01</v>
      </c>
      <c r="F13" s="35">
        <v>2</v>
      </c>
      <c r="G13" s="153"/>
    </row>
    <row r="14" spans="1:7" ht="123" customHeight="1" x14ac:dyDescent="0.3">
      <c r="A14" s="25" t="s">
        <v>137</v>
      </c>
      <c r="B14" s="25" t="s">
        <v>69</v>
      </c>
      <c r="C14" s="154" t="s">
        <v>138</v>
      </c>
      <c r="D14" s="155"/>
      <c r="E14" s="75">
        <v>715000</v>
      </c>
      <c r="F14" s="54">
        <v>2</v>
      </c>
      <c r="G14" s="55" t="s">
        <v>139</v>
      </c>
    </row>
    <row r="15" spans="1:7" ht="123" customHeight="1" x14ac:dyDescent="0.3">
      <c r="A15" s="39" t="s">
        <v>87</v>
      </c>
      <c r="B15" s="39" t="s">
        <v>69</v>
      </c>
      <c r="C15" s="148" t="s">
        <v>79</v>
      </c>
      <c r="D15" s="148"/>
      <c r="E15" s="99">
        <v>712367.45</v>
      </c>
      <c r="F15" s="100">
        <v>1</v>
      </c>
      <c r="G15" s="101" t="s">
        <v>212</v>
      </c>
    </row>
    <row r="16" spans="1:7" ht="24.9" customHeight="1" x14ac:dyDescent="0.3">
      <c r="A16" s="2"/>
      <c r="D16" s="74" t="s">
        <v>30</v>
      </c>
    </row>
    <row r="17" spans="1:4" ht="24.9" customHeight="1" x14ac:dyDescent="0.3">
      <c r="A17" s="2"/>
      <c r="D17" s="74" t="s">
        <v>204</v>
      </c>
    </row>
    <row r="18" spans="1:4" ht="16.2" customHeight="1" x14ac:dyDescent="0.3">
      <c r="A18" s="76"/>
      <c r="B18" s="77"/>
    </row>
    <row r="19" spans="1:4" ht="19.2" customHeight="1" x14ac:dyDescent="0.3">
      <c r="A19" s="78"/>
      <c r="B19" s="79"/>
    </row>
  </sheetData>
  <mergeCells count="16">
    <mergeCell ref="C6:D6"/>
    <mergeCell ref="C7:D7"/>
    <mergeCell ref="C8:D8"/>
    <mergeCell ref="C9:D9"/>
    <mergeCell ref="C10:D10"/>
    <mergeCell ref="C4:D4"/>
    <mergeCell ref="C5:D5"/>
    <mergeCell ref="A1:G1"/>
    <mergeCell ref="A2:G2"/>
    <mergeCell ref="A3:G3"/>
    <mergeCell ref="C15:D15"/>
    <mergeCell ref="C12:D12"/>
    <mergeCell ref="C13:D13"/>
    <mergeCell ref="G9:G13"/>
    <mergeCell ref="C14:D14"/>
    <mergeCell ref="C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SCHEDA G </vt:lpstr>
      <vt:lpstr> Scheda H</vt:lpstr>
      <vt:lpstr>SCHEDA I</vt:lpstr>
      <vt:lpstr>' Scheda H'!Area_stampa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fsantelli</dc:creator>
  <cp:lastModifiedBy>Giovanni Di Folco</cp:lastModifiedBy>
  <cp:lastPrinted>2024-01-16T18:52:15Z</cp:lastPrinted>
  <dcterms:created xsi:type="dcterms:W3CDTF">2016-06-09T09:24:02Z</dcterms:created>
  <dcterms:modified xsi:type="dcterms:W3CDTF">2024-07-24T16:11:39Z</dcterms:modified>
</cp:coreProperties>
</file>